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pp Zoltán\Desktop\"/>
    </mc:Choice>
  </mc:AlternateContent>
  <bookViews>
    <workbookView xWindow="0" yWindow="0" windowWidth="19200" windowHeight="7185" tabRatio="915" firstSheet="1" activeTab="6"/>
  </bookViews>
  <sheets>
    <sheet name="Alapszakasz_mérkőzések" sheetId="1" r:id="rId1"/>
    <sheet name="Alapszakasz_kereszttábla" sheetId="2" r:id="rId2"/>
    <sheet name="Alapszakasz_aktuális_végeremény" sheetId="3" r:id="rId3"/>
    <sheet name="Csapatok" sheetId="6" r:id="rId4"/>
    <sheet name="Rájátszás_mérkőzések" sheetId="5" r:id="rId5"/>
    <sheet name="Rájátszás_kereszttábla" sheetId="4" r:id="rId6"/>
    <sheet name="Rájátszás_aktuális állá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E16" i="4" l="1"/>
  <c r="D17" i="4"/>
  <c r="I7" i="4" l="1"/>
  <c r="I6" i="4"/>
  <c r="D19" i="4" l="1"/>
  <c r="C19" i="4"/>
  <c r="D18" i="4"/>
  <c r="C18" i="4"/>
  <c r="B18" i="4"/>
  <c r="E5" i="4"/>
  <c r="D6" i="4"/>
  <c r="C17" i="4"/>
  <c r="B17" i="4"/>
  <c r="G16" i="4"/>
  <c r="G15" i="4"/>
  <c r="G4" i="4"/>
  <c r="F15" i="4"/>
  <c r="E15" i="4"/>
  <c r="F14" i="4"/>
  <c r="E14" i="4"/>
  <c r="F5" i="4"/>
  <c r="C8" i="4"/>
  <c r="B6" i="4"/>
  <c r="E3" i="4"/>
  <c r="D7" i="4"/>
  <c r="D8" i="4"/>
  <c r="F3" i="4"/>
  <c r="B7" i="4"/>
  <c r="C6" i="4"/>
  <c r="E4" i="4"/>
  <c r="G5" i="4"/>
  <c r="C7" i="4"/>
  <c r="F4" i="4"/>
  <c r="J17" i="4" l="1"/>
  <c r="C18" i="7" s="1"/>
  <c r="J18" i="4"/>
  <c r="C15" i="7" s="1"/>
  <c r="I19" i="4"/>
  <c r="I17" i="4"/>
  <c r="I18" i="4"/>
  <c r="I8" i="4"/>
  <c r="I5" i="4"/>
  <c r="I14" i="4"/>
  <c r="I3" i="4"/>
  <c r="I15" i="4"/>
  <c r="I4" i="4"/>
  <c r="I16" i="4"/>
  <c r="F19" i="4"/>
  <c r="G18" i="4"/>
  <c r="E19" i="4"/>
  <c r="G17" i="4"/>
  <c r="E18" i="4"/>
  <c r="F17" i="4"/>
  <c r="C16" i="4"/>
  <c r="D15" i="4"/>
  <c r="B16" i="4"/>
  <c r="D14" i="4"/>
  <c r="B15" i="4"/>
  <c r="C14" i="4"/>
  <c r="F8" i="4"/>
  <c r="G7" i="4"/>
  <c r="E8" i="4"/>
  <c r="G6" i="4"/>
  <c r="E7" i="4"/>
  <c r="F6" i="4"/>
  <c r="C5" i="4"/>
  <c r="B5" i="4"/>
  <c r="D4" i="4"/>
  <c r="B4" i="4"/>
  <c r="D3" i="4"/>
  <c r="C3" i="4"/>
  <c r="C10" i="3" l="1"/>
  <c r="J19" i="2"/>
  <c r="J9" i="2"/>
  <c r="O17" i="2" l="1"/>
  <c r="O15" i="2"/>
  <c r="O14" i="2"/>
  <c r="O13" i="2"/>
  <c r="N17" i="2"/>
  <c r="N15" i="2"/>
  <c r="N16" i="2"/>
  <c r="N12" i="2"/>
  <c r="O2" i="2" l="1"/>
  <c r="O3" i="2"/>
  <c r="O4" i="2"/>
  <c r="O5" i="2"/>
  <c r="O8" i="2" l="1"/>
  <c r="O7" i="2" l="1"/>
  <c r="O6" i="2"/>
  <c r="N4" i="2"/>
  <c r="N3" i="2"/>
  <c r="G3" i="4" l="1"/>
  <c r="J3" i="4" s="1"/>
  <c r="C3" i="7" s="1"/>
  <c r="Q5" i="5" l="1"/>
  <c r="Q6" i="5"/>
  <c r="Q8" i="5"/>
  <c r="Q9" i="5"/>
  <c r="Q10" i="5"/>
  <c r="Q12" i="5"/>
  <c r="Q13" i="5"/>
  <c r="Q14" i="5"/>
  <c r="Q4" i="5"/>
  <c r="H8" i="5"/>
  <c r="H9" i="5"/>
  <c r="H10" i="5"/>
  <c r="H12" i="5"/>
  <c r="H13" i="5"/>
  <c r="H14" i="5"/>
  <c r="H5" i="5"/>
  <c r="H6" i="5"/>
  <c r="H4" i="5"/>
  <c r="E12" i="2" l="1"/>
  <c r="B8" i="4" l="1"/>
  <c r="B19" i="4"/>
  <c r="G14" i="4"/>
  <c r="D2" i="2"/>
  <c r="E2" i="2"/>
  <c r="Q12" i="1" l="1"/>
  <c r="F17" i="2" l="1"/>
  <c r="H15" i="2"/>
  <c r="D14" i="2"/>
  <c r="N14" i="2" s="1"/>
  <c r="E13" i="2"/>
  <c r="N13" i="2" s="1"/>
  <c r="C16" i="2"/>
  <c r="O16" i="2" s="1"/>
  <c r="G12" i="2"/>
  <c r="O12" i="2" s="1"/>
  <c r="F7" i="2"/>
  <c r="N7" i="2" s="1"/>
  <c r="H5" i="2"/>
  <c r="N5" i="2" s="1"/>
  <c r="D4" i="2"/>
  <c r="E3" i="2"/>
  <c r="C6" i="2"/>
  <c r="N6" i="2" s="1"/>
  <c r="G2" i="2"/>
  <c r="N2" i="2" s="1"/>
  <c r="H2" i="2"/>
  <c r="F13" i="2"/>
  <c r="D15" i="2"/>
  <c r="G14" i="2"/>
  <c r="E16" i="2"/>
  <c r="H12" i="2"/>
  <c r="C17" i="2"/>
  <c r="F3" i="2"/>
  <c r="D5" i="2"/>
  <c r="G4" i="2"/>
  <c r="E6" i="2"/>
  <c r="C7" i="2"/>
  <c r="D16" i="2"/>
  <c r="G13" i="2"/>
  <c r="H14" i="2"/>
  <c r="E17" i="2"/>
  <c r="C15" i="2"/>
  <c r="F12" i="2"/>
  <c r="D6" i="2"/>
  <c r="G3" i="2"/>
  <c r="H4" i="2"/>
  <c r="E7" i="2"/>
  <c r="C5" i="2"/>
  <c r="F2" i="2"/>
  <c r="D12" i="2"/>
  <c r="C13" i="2"/>
  <c r="H13" i="2"/>
  <c r="C14" i="2"/>
  <c r="F14" i="2"/>
  <c r="E15" i="2"/>
  <c r="G15" i="2"/>
  <c r="F16" i="2"/>
  <c r="H16" i="2"/>
  <c r="D17" i="2"/>
  <c r="G17" i="2"/>
  <c r="D7" i="2"/>
  <c r="H3" i="2"/>
  <c r="C4" i="2"/>
  <c r="G5" i="2"/>
  <c r="F6" i="2"/>
  <c r="N8" i="2" l="1"/>
  <c r="P2" i="2"/>
  <c r="P12" i="2"/>
  <c r="P15" i="2"/>
  <c r="J2" i="2"/>
  <c r="H6" i="2"/>
  <c r="G7" i="2"/>
  <c r="F4" i="2"/>
  <c r="J4" i="2" s="1"/>
  <c r="E5" i="2"/>
  <c r="J5" i="2" s="1"/>
  <c r="C3" i="2"/>
  <c r="P16" i="2" l="1"/>
  <c r="P6" i="2"/>
  <c r="P3" i="2"/>
  <c r="P14" i="2"/>
  <c r="P7" i="2"/>
  <c r="O18" i="2"/>
  <c r="P13" i="2"/>
  <c r="P17" i="2"/>
  <c r="N18" i="2"/>
  <c r="H16" i="4"/>
  <c r="J6" i="2"/>
  <c r="C6" i="3" s="1"/>
  <c r="P18" i="2" l="1"/>
  <c r="P5" i="2"/>
  <c r="P4" i="2"/>
  <c r="H6" i="4"/>
  <c r="J6" i="4" s="1"/>
  <c r="C4" i="7" s="1"/>
  <c r="H8" i="4"/>
  <c r="J8" i="4" s="1"/>
  <c r="C5" i="7" s="1"/>
  <c r="P8" i="2" l="1"/>
  <c r="J16" i="4"/>
  <c r="C17" i="7" s="1"/>
  <c r="J12" i="2" l="1"/>
  <c r="J7" i="2" l="1"/>
  <c r="C5" i="3" s="1"/>
  <c r="L7" i="2" l="1"/>
  <c r="H6" i="1"/>
  <c r="C7" i="3" l="1"/>
  <c r="H19" i="4" l="1"/>
  <c r="J19" i="4" s="1"/>
  <c r="C16" i="7" s="1"/>
  <c r="H18" i="4"/>
  <c r="H17" i="4"/>
  <c r="H15" i="4"/>
  <c r="J15" i="4" s="1"/>
  <c r="C14" i="7" s="1"/>
  <c r="H14" i="4"/>
  <c r="H7" i="4"/>
  <c r="J7" i="4" s="1"/>
  <c r="C6" i="7" s="1"/>
  <c r="H5" i="4"/>
  <c r="J5" i="4" s="1"/>
  <c r="C8" i="7" s="1"/>
  <c r="H4" i="4"/>
  <c r="J4" i="4" s="1"/>
  <c r="C7" i="7" s="1"/>
  <c r="H3" i="4"/>
  <c r="J14" i="4" l="1"/>
  <c r="C13" i="7" s="1"/>
  <c r="H20" i="4"/>
  <c r="H21" i="4" s="1"/>
  <c r="H9" i="4"/>
  <c r="H10" i="4" s="1"/>
  <c r="C19" i="7" l="1"/>
  <c r="J20" i="4"/>
  <c r="J17" i="2"/>
  <c r="C16" i="3" s="1"/>
  <c r="J16" i="2"/>
  <c r="C18" i="3" s="1"/>
  <c r="J15" i="2"/>
  <c r="J14" i="2"/>
  <c r="C13" i="3" s="1"/>
  <c r="J13" i="2"/>
  <c r="C14" i="3" s="1"/>
  <c r="C3" i="3"/>
  <c r="L4" i="2"/>
  <c r="J3" i="2"/>
  <c r="C8" i="3"/>
  <c r="C4" i="3" l="1"/>
  <c r="C9" i="3" s="1"/>
  <c r="J8" i="2"/>
  <c r="L14" i="2"/>
  <c r="C15" i="3"/>
  <c r="L12" i="2"/>
  <c r="C17" i="3"/>
  <c r="L15" i="2"/>
  <c r="L17" i="2"/>
  <c r="L16" i="2"/>
  <c r="L13" i="2"/>
  <c r="L6" i="2"/>
  <c r="L5" i="2"/>
  <c r="L3" i="2"/>
  <c r="L2" i="2"/>
  <c r="J18" i="2"/>
  <c r="C19" i="3" l="1"/>
  <c r="C20" i="3" s="1"/>
  <c r="Q5" i="1"/>
  <c r="Q6" i="1"/>
  <c r="Q8" i="1"/>
  <c r="Q9" i="1"/>
  <c r="Q10" i="1"/>
  <c r="Q13" i="1"/>
  <c r="Q14" i="1"/>
  <c r="Q16" i="1"/>
  <c r="Q17" i="1"/>
  <c r="Q18" i="1"/>
  <c r="Q20" i="1"/>
  <c r="Q21" i="1"/>
  <c r="Q22" i="1"/>
  <c r="Q4" i="1"/>
  <c r="H5" i="1"/>
  <c r="H8" i="1"/>
  <c r="H9" i="1"/>
  <c r="H10" i="1"/>
  <c r="H12" i="1"/>
  <c r="H13" i="1"/>
  <c r="H14" i="1"/>
  <c r="H16" i="1"/>
  <c r="H17" i="1"/>
  <c r="H18" i="1"/>
  <c r="H20" i="1"/>
  <c r="H21" i="1"/>
  <c r="H22" i="1"/>
  <c r="H4" i="1"/>
  <c r="J9" i="4"/>
  <c r="C9" i="7"/>
</calcChain>
</file>

<file path=xl/sharedStrings.xml><?xml version="1.0" encoding="utf-8"?>
<sst xmlns="http://schemas.openxmlformats.org/spreadsheetml/2006/main" count="414" uniqueCount="188">
  <si>
    <t>Hazai</t>
  </si>
  <si>
    <t>Vendég</t>
  </si>
  <si>
    <t>VP-Hazai</t>
  </si>
  <si>
    <t>VP-Vendég</t>
  </si>
  <si>
    <t>Imp</t>
  </si>
  <si>
    <t>SUM</t>
  </si>
  <si>
    <t>VP SUM</t>
  </si>
  <si>
    <t>Sum</t>
  </si>
  <si>
    <t>Hely</t>
  </si>
  <si>
    <t>Név</t>
  </si>
  <si>
    <t>VP</t>
  </si>
  <si>
    <t>Össz VP</t>
  </si>
  <si>
    <t>zsuzsanna.kovacsch@gmail.com</t>
  </si>
  <si>
    <t>Alvinczy Kati</t>
  </si>
  <si>
    <t>Kati4849</t>
  </si>
  <si>
    <t>Várnai Erzsi</t>
  </si>
  <si>
    <t>Nagy Ildi</t>
  </si>
  <si>
    <t>Kovács Zsuzsa</t>
  </si>
  <si>
    <t>ismolnar@gmail.com</t>
  </si>
  <si>
    <t>Molnár István</t>
  </si>
  <si>
    <t>kissgyj@gmail.com</t>
  </si>
  <si>
    <t>Becsei Annamária</t>
  </si>
  <si>
    <t>Kiss György</t>
  </si>
  <si>
    <t>Aqua</t>
  </si>
  <si>
    <t>Földesi Csenge</t>
  </si>
  <si>
    <t>Bozó István</t>
  </si>
  <si>
    <t>Bi1</t>
  </si>
  <si>
    <t>Földesy László</t>
  </si>
  <si>
    <t>MM Group</t>
  </si>
  <si>
    <t>ildiko.balasi@gmail.com</t>
  </si>
  <si>
    <t>Konkoly Andi</t>
  </si>
  <si>
    <t>Brownie70</t>
  </si>
  <si>
    <t>Keszthelyi Andrea</t>
  </si>
  <si>
    <t>Mészégető Laci</t>
  </si>
  <si>
    <t>Boti2</t>
  </si>
  <si>
    <t>Balasi Ildikó</t>
  </si>
  <si>
    <t>globalhaz@gmail.com</t>
  </si>
  <si>
    <t>Baranyai Zoltán</t>
  </si>
  <si>
    <t>Palotás István</t>
  </si>
  <si>
    <t>csavasne.m@gmail.hu</t>
  </si>
  <si>
    <t>Hegyi Júlia</t>
  </si>
  <si>
    <t>Julo54</t>
  </si>
  <si>
    <t>Sárga Zsiguli</t>
  </si>
  <si>
    <t>saviahu@gmail.com</t>
  </si>
  <si>
    <t>Érsek Laura</t>
  </si>
  <si>
    <t>Érsek Zsolt</t>
  </si>
  <si>
    <t>Meszleny Gábor</t>
  </si>
  <si>
    <t>Megabor</t>
  </si>
  <si>
    <t>Bak Zsófia</t>
  </si>
  <si>
    <t>Bolcsyke</t>
  </si>
  <si>
    <t>kalman.ferenc.j@gmail.com</t>
  </si>
  <si>
    <t>Faragó Judit</t>
  </si>
  <si>
    <t>Pintér Judit</t>
  </si>
  <si>
    <t>Bankó Mihály</t>
  </si>
  <si>
    <t>Kálmán Ferenc</t>
  </si>
  <si>
    <t>Csoport</t>
  </si>
  <si>
    <t>Csapatnév</t>
  </si>
  <si>
    <t>BBO</t>
  </si>
  <si>
    <t>Takács Andi</t>
  </si>
  <si>
    <t>Grosch Mari</t>
  </si>
  <si>
    <t>Gaál Judit</t>
  </si>
  <si>
    <t>Pusztai Olga</t>
  </si>
  <si>
    <t>Mucuska</t>
  </si>
  <si>
    <t>Judit1961</t>
  </si>
  <si>
    <t>RÁJÁTSZÁS</t>
  </si>
  <si>
    <t>Mérkőzések</t>
  </si>
  <si>
    <t>Átlag</t>
  </si>
  <si>
    <t>pusztaiolga@yahoo.com</t>
  </si>
  <si>
    <t>AQUA</t>
  </si>
  <si>
    <t>SPEEDY GIRLS</t>
  </si>
  <si>
    <t>MM GROUP</t>
  </si>
  <si>
    <t>VP továbbvitel azonos ház</t>
  </si>
  <si>
    <t>VP továbbvitel másik ház</t>
  </si>
  <si>
    <t>Summa</t>
  </si>
  <si>
    <t>c/o 2</t>
  </si>
  <si>
    <t>c/o 1</t>
  </si>
  <si>
    <t>Azonos ház</t>
  </si>
  <si>
    <t>Másik ház</t>
  </si>
  <si>
    <t>Szlemmelírtók</t>
  </si>
  <si>
    <t>Vécsei Kati</t>
  </si>
  <si>
    <t>Staniszewski Witold</t>
  </si>
  <si>
    <t>Lipcsei János</t>
  </si>
  <si>
    <t>Keszmann Gábor</t>
  </si>
  <si>
    <t>StWit</t>
  </si>
  <si>
    <t>SÁRGA ZSIGULI</t>
  </si>
  <si>
    <t>FUNNY TABBIES</t>
  </si>
  <si>
    <t>SZLEMMELÍRTÓK</t>
  </si>
  <si>
    <t>lipcseij5@gmail.com</t>
  </si>
  <si>
    <t>1. for.</t>
  </si>
  <si>
    <t>2. for.</t>
  </si>
  <si>
    <t>3. for.</t>
  </si>
  <si>
    <t>4. for.</t>
  </si>
  <si>
    <t>5. for.</t>
  </si>
  <si>
    <t>MIKULÁS CSOPORT</t>
  </si>
  <si>
    <t>TÉLAPÓ CSOPORT</t>
  </si>
  <si>
    <t>MIKULÁS</t>
  </si>
  <si>
    <t>TÉLAPÓ</t>
  </si>
  <si>
    <t>Nagyszlemmház</t>
  </si>
  <si>
    <t>Kisszlemmház</t>
  </si>
  <si>
    <t>Egyik pár :)</t>
  </si>
  <si>
    <t>Másik pár :)</t>
  </si>
  <si>
    <t>Csapatkapitány</t>
  </si>
  <si>
    <t>Pepinke</t>
  </si>
  <si>
    <t>Balamber66</t>
  </si>
  <si>
    <t>Srácok</t>
  </si>
  <si>
    <t>Ferenck50</t>
  </si>
  <si>
    <t>Bmycene</t>
  </si>
  <si>
    <t>Varsányi István</t>
  </si>
  <si>
    <t>Vi53</t>
  </si>
  <si>
    <t>Mészáros István</t>
  </si>
  <si>
    <t>Meszi55060</t>
  </si>
  <si>
    <t>Noname</t>
  </si>
  <si>
    <t>Barkasz69</t>
  </si>
  <si>
    <t>Faragoj</t>
  </si>
  <si>
    <t>Pinterj</t>
  </si>
  <si>
    <t>Speedygirls</t>
  </si>
  <si>
    <t>Speedygirl</t>
  </si>
  <si>
    <t>Speedy 4</t>
  </si>
  <si>
    <t>Evarnai</t>
  </si>
  <si>
    <t>Évszám</t>
  </si>
  <si>
    <t>szilard@ecom.hu</t>
  </si>
  <si>
    <t>Szilágyi Szilárd</t>
  </si>
  <si>
    <t>szilard48</t>
  </si>
  <si>
    <t>Szilágyiné Gál Éva</t>
  </si>
  <si>
    <t>Bakfu</t>
  </si>
  <si>
    <t>Farkas Ágota</t>
  </si>
  <si>
    <t>Fagota54</t>
  </si>
  <si>
    <t>Hegedűs Miklós</t>
  </si>
  <si>
    <t>Hmiklos11</t>
  </si>
  <si>
    <t>Lipi5</t>
  </si>
  <si>
    <t>Keszi1</t>
  </si>
  <si>
    <t>Akatal</t>
  </si>
  <si>
    <t>Staniszewski Orsi</t>
  </si>
  <si>
    <t>Sorsis</t>
  </si>
  <si>
    <t>Saviahun</t>
  </si>
  <si>
    <t>Ersekzs</t>
  </si>
  <si>
    <t>Cirfandli</t>
  </si>
  <si>
    <t>Csávásné Mari</t>
  </si>
  <si>
    <t>Csacso66</t>
  </si>
  <si>
    <t>Fazekas Márta</t>
  </si>
  <si>
    <t>Fazeek</t>
  </si>
  <si>
    <t>Kiskőszegi Andrea</t>
  </si>
  <si>
    <t>Kiskoszegi</t>
  </si>
  <si>
    <t>Funny Tabbies</t>
  </si>
  <si>
    <t>Po828</t>
  </si>
  <si>
    <t>Demaja</t>
  </si>
  <si>
    <t>laszlo.foldesy@dorsum.eu</t>
  </si>
  <si>
    <t>Flaszlo56</t>
  </si>
  <si>
    <t>Cseniheart</t>
  </si>
  <si>
    <t>Felleg Zoltán</t>
  </si>
  <si>
    <t>Zfelleg</t>
  </si>
  <si>
    <t>Kgyj</t>
  </si>
  <si>
    <t>Becseia</t>
  </si>
  <si>
    <t>Karikás Judit</t>
  </si>
  <si>
    <t>Márkus Judit</t>
  </si>
  <si>
    <t>Takács Márta</t>
  </si>
  <si>
    <t>Tamarik</t>
  </si>
  <si>
    <t>Varga Hajni</t>
  </si>
  <si>
    <t>Hoiny</t>
  </si>
  <si>
    <t>Veress Hédi</t>
  </si>
  <si>
    <t>Vhaydee</t>
  </si>
  <si>
    <t xml:space="preserve">Csapatszám </t>
  </si>
  <si>
    <t>E-mail kontakt</t>
  </si>
  <si>
    <t xml:space="preserve">TÉLAPÓ </t>
  </si>
  <si>
    <t>ÉVSZÁM</t>
  </si>
  <si>
    <t>NONAME</t>
  </si>
  <si>
    <t>SRÁCOK</t>
  </si>
  <si>
    <t>CIRFANDLI</t>
  </si>
  <si>
    <t>ZSUGABUBUSOK</t>
  </si>
  <si>
    <t>4SZÍN</t>
  </si>
  <si>
    <t>Moli53</t>
  </si>
  <si>
    <t>Karikas</t>
  </si>
  <si>
    <t>Markusj</t>
  </si>
  <si>
    <t>4SZ</t>
  </si>
  <si>
    <t>FUN</t>
  </si>
  <si>
    <t>ÉVS</t>
  </si>
  <si>
    <t>NON</t>
  </si>
  <si>
    <t>SÁR</t>
  </si>
  <si>
    <t>SZL</t>
  </si>
  <si>
    <t xml:space="preserve">MM </t>
  </si>
  <si>
    <t>SRÁ</t>
  </si>
  <si>
    <t>AQU</t>
  </si>
  <si>
    <t>SPE</t>
  </si>
  <si>
    <t>CIR</t>
  </si>
  <si>
    <t>ZSU</t>
  </si>
  <si>
    <t>Double1958</t>
  </si>
  <si>
    <t>Alapszakasz végeredmény</t>
  </si>
  <si>
    <t>ZSUG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</si>
</sst>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9.5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CCCCCC"/>
      </right>
      <top/>
      <bottom/>
      <diagonal/>
    </border>
    <border>
      <left style="double">
        <color rgb="FFCCCCCC"/>
      </left>
      <right/>
      <top/>
      <bottom/>
      <diagonal/>
    </border>
    <border>
      <left/>
      <right style="double">
        <color rgb="FFCCCCCC"/>
      </right>
      <top/>
      <bottom style="medium">
        <color rgb="FFCCCCCC"/>
      </bottom>
      <diagonal/>
    </border>
    <border>
      <left style="double">
        <color rgb="FFCCCCCC"/>
      </left>
      <right/>
      <top/>
      <bottom style="medium">
        <color rgb="FFCCCCCC"/>
      </bottom>
      <diagonal/>
    </border>
    <border>
      <left/>
      <right/>
      <top/>
      <bottom style="double">
        <color rgb="FFCCCCCC"/>
      </bottom>
      <diagonal/>
    </border>
    <border>
      <left/>
      <right style="double">
        <color rgb="FFCCCCCC"/>
      </right>
      <top/>
      <bottom style="double">
        <color rgb="FFCCCCCC"/>
      </bottom>
      <diagonal/>
    </border>
    <border>
      <left style="double">
        <color rgb="FFCCCCCC"/>
      </left>
      <right/>
      <top/>
      <bottom style="double">
        <color rgb="FFCCCCCC"/>
      </bottom>
      <diagonal/>
    </border>
    <border>
      <left/>
      <right style="medium">
        <color rgb="FFCCCCCC"/>
      </right>
      <top/>
      <bottom style="double">
        <color rgb="FFCCCCCC"/>
      </bottom>
      <diagonal/>
    </border>
    <border>
      <left/>
      <right/>
      <top style="double">
        <color rgb="FFCCCCCC"/>
      </top>
      <bottom/>
      <diagonal/>
    </border>
    <border>
      <left/>
      <right style="double">
        <color rgb="FFCCCCCC"/>
      </right>
      <top style="double">
        <color rgb="FFCCCCCC"/>
      </top>
      <bottom/>
      <diagonal/>
    </border>
    <border>
      <left style="double">
        <color rgb="FFCCCCCC"/>
      </left>
      <right/>
      <top style="double">
        <color rgb="FFCCCCCC"/>
      </top>
      <bottom/>
      <diagonal/>
    </border>
    <border>
      <left/>
      <right style="medium">
        <color rgb="FFCCCCCC"/>
      </right>
      <top style="double">
        <color rgb="FFCCCCCC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textRotation="9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textRotation="90"/>
    </xf>
    <xf numFmtId="0" fontId="8" fillId="0" borderId="0" xfId="0" applyFont="1" applyAlignment="1">
      <alignment horizontal="center" textRotation="90"/>
    </xf>
    <xf numFmtId="0" fontId="1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0" fillId="3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5" fillId="0" borderId="1" xfId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/>
    </xf>
    <xf numFmtId="0" fontId="8" fillId="10" borderId="1" xfId="0" applyNumberFormat="1" applyFont="1" applyFill="1" applyBorder="1" applyAlignment="1">
      <alignment horizontal="center"/>
    </xf>
    <xf numFmtId="0" fontId="8" fillId="11" borderId="1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8" fillId="11" borderId="1" xfId="0" applyNumberFormat="1" applyFont="1" applyFill="1" applyBorder="1" applyAlignment="1">
      <alignment horizontal="center" vertical="center"/>
    </xf>
    <xf numFmtId="0" fontId="8" fillId="10" borderId="1" xfId="0" applyNumberFormat="1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11" borderId="11" xfId="0" applyNumberFormat="1" applyFont="1" applyFill="1" applyBorder="1" applyAlignment="1">
      <alignment horizontal="center" vertical="center"/>
    </xf>
    <xf numFmtId="0" fontId="8" fillId="10" borderId="11" xfId="0" applyNumberFormat="1" applyFont="1" applyFill="1" applyBorder="1" applyAlignment="1">
      <alignment horizontal="center" vertical="center"/>
    </xf>
    <xf numFmtId="0" fontId="8" fillId="9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/>
    </xf>
    <xf numFmtId="0" fontId="1" fillId="16" borderId="2" xfId="0" applyNumberFormat="1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1" fillId="17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util.bridgebase.com/v2/tview.php?t=28035-1608573556&amp;u=Speedygirl" TargetMode="External"/><Relationship Id="rId13" Type="http://schemas.openxmlformats.org/officeDocument/2006/relationships/hyperlink" Target="https://webutil.bridgebase.com/v2/tview.php?t=3879-1609351166&amp;u=pinterj" TargetMode="External"/><Relationship Id="rId18" Type="http://schemas.openxmlformats.org/officeDocument/2006/relationships/hyperlink" Target="https://webutil.bridgebase.com/v2/tview.php?t=67520-1609957815&amp;u=fazeek" TargetMode="External"/><Relationship Id="rId26" Type="http://schemas.openxmlformats.org/officeDocument/2006/relationships/hyperlink" Target="https://webutil.bridgebase.com/v2/tview.php?t=93862-1610992761&amp;u=pinterj" TargetMode="External"/><Relationship Id="rId3" Type="http://schemas.openxmlformats.org/officeDocument/2006/relationships/hyperlink" Target="https://webutil.bridgebase.com/v2/tview.php?t=80670-1608147010&amp;u=bi1" TargetMode="External"/><Relationship Id="rId21" Type="http://schemas.openxmlformats.org/officeDocument/2006/relationships/hyperlink" Target="https://webutil.bridgebase.com/v2/tview.php?t=39655-1610557742&amp;u=bmycene" TargetMode="External"/><Relationship Id="rId7" Type="http://schemas.openxmlformats.org/officeDocument/2006/relationships/hyperlink" Target="https://webutil.bridgebase.com/v2/tview.php?t=19838-1608492580&amp;u=balamber66" TargetMode="External"/><Relationship Id="rId12" Type="http://schemas.openxmlformats.org/officeDocument/2006/relationships/hyperlink" Target="https://webutil.bridgebase.com/v2/tview.php?t=94686-1609264685&amp;u=vi53" TargetMode="External"/><Relationship Id="rId17" Type="http://schemas.openxmlformats.org/officeDocument/2006/relationships/hyperlink" Target="https://webutil.bridgebase.com/v2/tview.php?t=68351-1609961393&amp;u=bi1" TargetMode="External"/><Relationship Id="rId25" Type="http://schemas.openxmlformats.org/officeDocument/2006/relationships/hyperlink" Target="https://webutil.bridgebase.com/v2/tview.php?t=61135-1610730007&amp;u=demaja" TargetMode="External"/><Relationship Id="rId2" Type="http://schemas.openxmlformats.org/officeDocument/2006/relationships/hyperlink" Target="https://webutil.bridgebase.com/v2/tview.php?t=80169-1608145177&amp;u=meszi55060" TargetMode="External"/><Relationship Id="rId16" Type="http://schemas.openxmlformats.org/officeDocument/2006/relationships/hyperlink" Target="https://webutil.bridgebase.com/v2/tview.php?t=57078-1609869953&amp;u=saviahun" TargetMode="External"/><Relationship Id="rId20" Type="http://schemas.openxmlformats.org/officeDocument/2006/relationships/hyperlink" Target="https://webutil.bridgebase.com/v2/tview.php?t=29271-1610474740&amp;u=barkasz69" TargetMode="External"/><Relationship Id="rId29" Type="http://schemas.openxmlformats.org/officeDocument/2006/relationships/hyperlink" Target="https://webutil.bridgebase.com/v2/tview.php?t=17504-1611169569&amp;u=balamber66" TargetMode="External"/><Relationship Id="rId1" Type="http://schemas.openxmlformats.org/officeDocument/2006/relationships/hyperlink" Target="https://webutil.bridgebase.com/v2/tview.php?t=69608-1608058788&amp;u=kgyj" TargetMode="External"/><Relationship Id="rId6" Type="http://schemas.openxmlformats.org/officeDocument/2006/relationships/hyperlink" Target="https://webutil.bridgebase.com/v2/tview.php?t=18477-1608483667&amp;u=barkasz69" TargetMode="External"/><Relationship Id="rId11" Type="http://schemas.openxmlformats.org/officeDocument/2006/relationships/hyperlink" Target="https://webutil.bridgebase.com/v2/tview.php?t=76717-1609095752&amp;u=barkasz69" TargetMode="External"/><Relationship Id="rId24" Type="http://schemas.openxmlformats.org/officeDocument/2006/relationships/hyperlink" Target="https://webutil.bridgebase.com/v2/tview.php?t=41754-1610566063&amp;u=bi1" TargetMode="External"/><Relationship Id="rId5" Type="http://schemas.openxmlformats.org/officeDocument/2006/relationships/hyperlink" Target="https://webutil.bridgebase.com/v2/tview.php?t=17780-1608479860&amp;u=Judit1961" TargetMode="External"/><Relationship Id="rId15" Type="http://schemas.openxmlformats.org/officeDocument/2006/relationships/hyperlink" Target="https://webutil.bridgebase.com/v2/tview.php?t=3403-1609347670&amp;u=keszi1" TargetMode="External"/><Relationship Id="rId23" Type="http://schemas.openxmlformats.org/officeDocument/2006/relationships/hyperlink" Target="https://webutil.bridgebase.com/v2/tview.php?t=40388-1610560871&amp;u=szilard48" TargetMode="External"/><Relationship Id="rId28" Type="http://schemas.openxmlformats.org/officeDocument/2006/relationships/hyperlink" Target="https://webutil.bridgebase.com/v2/tview.php?t=17754-1611170844&amp;u=ferenck50" TargetMode="External"/><Relationship Id="rId10" Type="http://schemas.openxmlformats.org/officeDocument/2006/relationships/hyperlink" Target="https://webutil.bridgebase.com/v2/tview.php?t=46801-1608749978&amp;u=moli53" TargetMode="External"/><Relationship Id="rId19" Type="http://schemas.openxmlformats.org/officeDocument/2006/relationships/hyperlink" Target="https://webutil.bridgebase.com/v2/tview.php?t=8807-1610305297&amp;u=boti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ebutil.bridgebase.com/v2/tview.php?t=80222-1608145272&amp;u=akatal" TargetMode="External"/><Relationship Id="rId9" Type="http://schemas.openxmlformats.org/officeDocument/2006/relationships/hyperlink" Target="https://webutil.bridgebase.com/v2/tview.php?t=45768-1608742874&amp;u=mucuska" TargetMode="External"/><Relationship Id="rId14" Type="http://schemas.openxmlformats.org/officeDocument/2006/relationships/hyperlink" Target="https://webutil.bridgebase.com/v2/tview.php?t=3409-1609347712&amp;u=boti2" TargetMode="External"/><Relationship Id="rId22" Type="http://schemas.openxmlformats.org/officeDocument/2006/relationships/hyperlink" Target="https://webutil.bridgebase.com/v2/tview.php?t=40393-1610560855&amp;u=akatal" TargetMode="External"/><Relationship Id="rId27" Type="http://schemas.openxmlformats.org/officeDocument/2006/relationships/hyperlink" Target="https://webutil.bridgebase.com/v2/tview.php?t=94428-1610994845&amp;u=kgyj" TargetMode="External"/><Relationship Id="rId30" Type="http://schemas.openxmlformats.org/officeDocument/2006/relationships/hyperlink" Target="https://webutil.bridgebase.com/v2/tview.php?t=16446-1611166171&amp;u=bolcsyk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laszlo.foldesy@dorsum.e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pusztaiolga@yahoo.com" TargetMode="External"/><Relationship Id="rId1" Type="http://schemas.openxmlformats.org/officeDocument/2006/relationships/hyperlink" Target="mailto:ildiko.balasi@gmail.com" TargetMode="External"/><Relationship Id="rId6" Type="http://schemas.openxmlformats.org/officeDocument/2006/relationships/hyperlink" Target="mailto:saviahu@gmail.com" TargetMode="External"/><Relationship Id="rId5" Type="http://schemas.openxmlformats.org/officeDocument/2006/relationships/hyperlink" Target="mailto:ismolnar@gmail.com" TargetMode="External"/><Relationship Id="rId4" Type="http://schemas.openxmlformats.org/officeDocument/2006/relationships/hyperlink" Target="mailto:kissgyj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ebutil.bridgebase.com/v2/tview.php?t=53997-1612287109&amp;u=evarnai" TargetMode="External"/><Relationship Id="rId13" Type="http://schemas.openxmlformats.org/officeDocument/2006/relationships/hyperlink" Target="https://webutil.bridgebase.com/v2/tview.php?t=35671-1612972793&amp;u=kati4849" TargetMode="External"/><Relationship Id="rId18" Type="http://schemas.openxmlformats.org/officeDocument/2006/relationships/hyperlink" Target="https://webutil.bridgebase.com/v2/tview.php?t=70174-1613244702&amp;u=bolcsyke" TargetMode="External"/><Relationship Id="rId3" Type="http://schemas.openxmlformats.org/officeDocument/2006/relationships/hyperlink" Target="https://webutil.bridgebase.com/v2/tview.php?t=88977-1611768777&amp;u=kiskoszegi" TargetMode="External"/><Relationship Id="rId7" Type="http://schemas.openxmlformats.org/officeDocument/2006/relationships/hyperlink" Target="https://webutil.bridgebase.com/v2/tview.php?t=44946-1612207798&amp;u=bakfu" TargetMode="External"/><Relationship Id="rId12" Type="http://schemas.openxmlformats.org/officeDocument/2006/relationships/hyperlink" Target="https://webutil.bridgebase.com/v2/tview.php?t=86595-1612547947&amp;u=barkasz69" TargetMode="External"/><Relationship Id="rId17" Type="http://schemas.openxmlformats.org/officeDocument/2006/relationships/hyperlink" Target="https://webutil.bridgebase.com/v2/tview.php?t=59926-1613158200&amp;u=barkasz69" TargetMode="External"/><Relationship Id="rId2" Type="http://schemas.openxmlformats.org/officeDocument/2006/relationships/hyperlink" Target="https://webutil.bridgebase.com/v2/tview.php?t=88641-1611767213&amp;u=Judit1961" TargetMode="External"/><Relationship Id="rId16" Type="http://schemas.openxmlformats.org/officeDocument/2006/relationships/hyperlink" Target="https://webutil.bridgebase.com/v2/tview.php?t=37925-1612982635&amp;u=fazeek" TargetMode="External"/><Relationship Id="rId1" Type="http://schemas.openxmlformats.org/officeDocument/2006/relationships/hyperlink" Target="https://webutil.bridgebase.com/v2/tview.php?t=66058-1611590304&amp;u=Hmiklos11" TargetMode="External"/><Relationship Id="rId6" Type="http://schemas.openxmlformats.org/officeDocument/2006/relationships/hyperlink" Target="https://webutil.bridgebase.com/v2/tview.php?t=90957-1611775861&amp;u=moli53" TargetMode="External"/><Relationship Id="rId11" Type="http://schemas.openxmlformats.org/officeDocument/2006/relationships/hyperlink" Target="https://webutil.bridgebase.com/v2/tview.php?t=75551-1612459892&amp;u=demaja" TargetMode="External"/><Relationship Id="rId5" Type="http://schemas.openxmlformats.org/officeDocument/2006/relationships/hyperlink" Target="https://webutil.bridgebase.com/v2/tview.php?t=90959-1611775890&amp;u=bi1" TargetMode="External"/><Relationship Id="rId15" Type="http://schemas.openxmlformats.org/officeDocument/2006/relationships/hyperlink" Target="https://webutil.bridgebase.com/v2/tview.php?t=37226-1612980014&amp;u=boti2" TargetMode="External"/><Relationship Id="rId10" Type="http://schemas.openxmlformats.org/officeDocument/2006/relationships/hyperlink" Target="https://webutil.bridgebase.com/v2/tview.php?t=65361-1612375254&amp;u=balamber66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ebutil.bridgebase.com/v2/tview.php?t=89436-1611770419&amp;u=barkasz69" TargetMode="External"/><Relationship Id="rId9" Type="http://schemas.openxmlformats.org/officeDocument/2006/relationships/hyperlink" Target="https://webutil.bridgebase.com/v2/tview.php?t=66310-1612378787&amp;u=fazeek" TargetMode="External"/><Relationship Id="rId14" Type="http://schemas.openxmlformats.org/officeDocument/2006/relationships/hyperlink" Target="https://webutil.bridgebase.com/v2/tview.php?t=36381-1612976368&amp;u=stw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64" zoomScaleNormal="64" workbookViewId="0">
      <selection activeCell="P10" sqref="P10"/>
    </sheetView>
  </sheetViews>
  <sheetFormatPr defaultRowHeight="20.25" customHeight="1" x14ac:dyDescent="0.4"/>
  <cols>
    <col min="1" max="1" width="8.85546875" style="1" bestFit="1" customWidth="1"/>
    <col min="2" max="2" width="4" style="1" bestFit="1" customWidth="1"/>
    <col min="3" max="4" width="28.7109375" style="1" bestFit="1" customWidth="1"/>
    <col min="5" max="5" width="8" style="1" bestFit="1" customWidth="1"/>
    <col min="6" max="6" width="16" style="1" bestFit="1" customWidth="1"/>
    <col min="7" max="7" width="19.140625" style="1" bestFit="1" customWidth="1"/>
    <col min="8" max="8" width="9.5703125" style="1" bestFit="1" customWidth="1"/>
    <col min="9" max="9" width="5.140625" style="1" customWidth="1"/>
    <col min="10" max="10" width="9.5703125" style="1" bestFit="1" customWidth="1"/>
    <col min="11" max="11" width="4" style="1" bestFit="1" customWidth="1"/>
    <col min="12" max="13" width="30.5703125" style="1" bestFit="1" customWidth="1"/>
    <col min="14" max="14" width="7.140625" style="1" bestFit="1" customWidth="1"/>
    <col min="15" max="15" width="16" style="1" bestFit="1" customWidth="1"/>
    <col min="16" max="16" width="19.140625" style="1" bestFit="1" customWidth="1"/>
    <col min="17" max="17" width="9.5703125" style="1" bestFit="1" customWidth="1"/>
    <col min="18" max="16384" width="9.140625" style="1"/>
  </cols>
  <sheetData>
    <row r="1" spans="1:17" ht="20.25" customHeight="1" x14ac:dyDescent="0.4">
      <c r="C1" s="108" t="s">
        <v>93</v>
      </c>
      <c r="D1" s="108"/>
      <c r="E1" s="108"/>
      <c r="F1" s="108"/>
      <c r="G1" s="108"/>
      <c r="L1" s="109" t="s">
        <v>94</v>
      </c>
      <c r="M1" s="109"/>
      <c r="N1" s="109"/>
      <c r="O1" s="109"/>
      <c r="P1" s="109"/>
      <c r="Q1" s="109"/>
    </row>
    <row r="2" spans="1:17" ht="20.25" customHeight="1" x14ac:dyDescent="0.4">
      <c r="C2" s="108"/>
      <c r="D2" s="108"/>
      <c r="E2" s="108"/>
      <c r="F2" s="108"/>
      <c r="G2" s="108"/>
      <c r="L2" s="109"/>
      <c r="M2" s="109"/>
      <c r="N2" s="109"/>
      <c r="O2" s="109"/>
      <c r="P2" s="109"/>
      <c r="Q2" s="109"/>
    </row>
    <row r="3" spans="1:17" ht="26.25" x14ac:dyDescent="0.4">
      <c r="C3" s="1" t="s">
        <v>0</v>
      </c>
      <c r="D3" s="1" t="s">
        <v>1</v>
      </c>
      <c r="E3" s="1" t="s">
        <v>4</v>
      </c>
      <c r="F3" s="1" t="s">
        <v>2</v>
      </c>
      <c r="G3" s="1" t="s">
        <v>3</v>
      </c>
      <c r="H3" s="1" t="s">
        <v>5</v>
      </c>
      <c r="L3" s="1" t="s">
        <v>0</v>
      </c>
      <c r="M3" s="1" t="s">
        <v>1</v>
      </c>
      <c r="N3" s="1" t="s">
        <v>4</v>
      </c>
      <c r="O3" s="1" t="s">
        <v>2</v>
      </c>
      <c r="P3" s="1" t="s">
        <v>3</v>
      </c>
      <c r="Q3" s="1" t="s">
        <v>5</v>
      </c>
    </row>
    <row r="4" spans="1:17" ht="26.25" customHeight="1" x14ac:dyDescent="0.4">
      <c r="A4" s="107" t="s">
        <v>88</v>
      </c>
      <c r="B4" s="1">
        <v>1</v>
      </c>
      <c r="C4" s="2" t="s">
        <v>169</v>
      </c>
      <c r="D4" s="2" t="s">
        <v>85</v>
      </c>
      <c r="E4" s="28">
        <v>-15</v>
      </c>
      <c r="F4" s="30">
        <v>5.54</v>
      </c>
      <c r="G4" s="30">
        <v>14.46</v>
      </c>
      <c r="H4" s="1">
        <f>SUM(F4:G4)</f>
        <v>20</v>
      </c>
      <c r="J4" s="107" t="s">
        <v>88</v>
      </c>
      <c r="K4" s="1">
        <v>4</v>
      </c>
      <c r="L4" s="2" t="s">
        <v>70</v>
      </c>
      <c r="M4" s="2" t="s">
        <v>166</v>
      </c>
      <c r="N4" s="28">
        <v>-15</v>
      </c>
      <c r="O4" s="30">
        <v>5.54</v>
      </c>
      <c r="P4" s="30">
        <v>14.46</v>
      </c>
      <c r="Q4" s="1">
        <f>SUM(O4:P4)</f>
        <v>20</v>
      </c>
    </row>
    <row r="5" spans="1:17" ht="26.25" x14ac:dyDescent="0.4">
      <c r="A5" s="107"/>
      <c r="B5" s="1">
        <v>2</v>
      </c>
      <c r="C5" s="2" t="s">
        <v>164</v>
      </c>
      <c r="D5" s="2" t="s">
        <v>165</v>
      </c>
      <c r="E5" s="28">
        <v>-47</v>
      </c>
      <c r="F5" s="30">
        <v>0.46</v>
      </c>
      <c r="G5" s="30">
        <v>19.54</v>
      </c>
      <c r="H5" s="1">
        <f t="shared" ref="H5:H22" si="0">SUM(F5:G5)</f>
        <v>20</v>
      </c>
      <c r="J5" s="107"/>
      <c r="K5" s="1">
        <v>5</v>
      </c>
      <c r="L5" s="2" t="s">
        <v>68</v>
      </c>
      <c r="M5" s="2" t="s">
        <v>69</v>
      </c>
      <c r="N5" s="28">
        <v>49</v>
      </c>
      <c r="O5" s="30">
        <v>19.739999999999998</v>
      </c>
      <c r="P5" s="30">
        <v>0.26</v>
      </c>
      <c r="Q5" s="1">
        <f t="shared" ref="Q5:Q22" si="1">SUM(O5:P5)</f>
        <v>20</v>
      </c>
    </row>
    <row r="6" spans="1:17" ht="26.25" x14ac:dyDescent="0.4">
      <c r="A6" s="107"/>
      <c r="B6" s="1">
        <v>3</v>
      </c>
      <c r="C6" s="2" t="s">
        <v>86</v>
      </c>
      <c r="D6" s="2" t="s">
        <v>84</v>
      </c>
      <c r="E6" s="28">
        <v>7</v>
      </c>
      <c r="F6" s="30">
        <v>12.31</v>
      </c>
      <c r="G6" s="30">
        <v>7.69</v>
      </c>
      <c r="H6" s="1">
        <f t="shared" si="0"/>
        <v>20</v>
      </c>
      <c r="J6" s="107"/>
      <c r="K6" s="1">
        <v>6</v>
      </c>
      <c r="L6" s="2" t="s">
        <v>168</v>
      </c>
      <c r="M6" s="2" t="s">
        <v>167</v>
      </c>
      <c r="N6" s="28">
        <v>29</v>
      </c>
      <c r="O6" s="30">
        <v>17.239999999999998</v>
      </c>
      <c r="P6" s="30">
        <v>2.76</v>
      </c>
      <c r="Q6" s="1">
        <f t="shared" si="1"/>
        <v>20</v>
      </c>
    </row>
    <row r="7" spans="1:17" ht="6.75" customHeight="1" x14ac:dyDescent="0.4">
      <c r="A7" s="4"/>
      <c r="C7" s="2"/>
      <c r="D7" s="2"/>
      <c r="E7" s="2"/>
      <c r="F7" s="3"/>
      <c r="G7" s="3"/>
      <c r="J7" s="4"/>
      <c r="L7" s="2"/>
      <c r="M7" s="2"/>
      <c r="N7" s="2"/>
      <c r="O7" s="3"/>
      <c r="P7" s="3"/>
    </row>
    <row r="8" spans="1:17" ht="26.25" customHeight="1" x14ac:dyDescent="0.4">
      <c r="A8" s="107" t="s">
        <v>89</v>
      </c>
      <c r="B8" s="1">
        <v>1</v>
      </c>
      <c r="C8" s="2" t="s">
        <v>164</v>
      </c>
      <c r="D8" s="2" t="s">
        <v>169</v>
      </c>
      <c r="E8" s="28">
        <v>-11</v>
      </c>
      <c r="F8" s="32">
        <v>6.55</v>
      </c>
      <c r="G8" s="32">
        <v>13.45</v>
      </c>
      <c r="H8" s="1">
        <f t="shared" si="0"/>
        <v>20</v>
      </c>
      <c r="J8" s="107" t="s">
        <v>89</v>
      </c>
      <c r="K8" s="1">
        <v>4</v>
      </c>
      <c r="L8" s="2" t="s">
        <v>68</v>
      </c>
      <c r="M8" s="2" t="s">
        <v>70</v>
      </c>
      <c r="N8" s="28">
        <v>-10</v>
      </c>
      <c r="O8" s="32">
        <v>6.82</v>
      </c>
      <c r="P8" s="32">
        <v>13.18</v>
      </c>
      <c r="Q8" s="1">
        <f t="shared" si="1"/>
        <v>20</v>
      </c>
    </row>
    <row r="9" spans="1:17" ht="26.25" x14ac:dyDescent="0.4">
      <c r="A9" s="107"/>
      <c r="B9" s="1">
        <v>2</v>
      </c>
      <c r="C9" s="2" t="s">
        <v>84</v>
      </c>
      <c r="D9" s="2" t="s">
        <v>165</v>
      </c>
      <c r="E9" s="28">
        <v>-13</v>
      </c>
      <c r="F9" s="32">
        <v>6.03</v>
      </c>
      <c r="G9" s="32">
        <v>13.97</v>
      </c>
      <c r="H9" s="1">
        <f t="shared" si="0"/>
        <v>20</v>
      </c>
      <c r="J9" s="107"/>
      <c r="K9" s="1">
        <v>5</v>
      </c>
      <c r="L9" s="2" t="s">
        <v>167</v>
      </c>
      <c r="M9" s="2" t="s">
        <v>69</v>
      </c>
      <c r="N9" s="28">
        <v>-29</v>
      </c>
      <c r="O9" s="32">
        <v>2.76</v>
      </c>
      <c r="P9" s="32">
        <v>17.239999999999998</v>
      </c>
      <c r="Q9" s="1">
        <f t="shared" si="1"/>
        <v>20</v>
      </c>
    </row>
    <row r="10" spans="1:17" ht="26.25" x14ac:dyDescent="0.4">
      <c r="A10" s="107"/>
      <c r="B10" s="1">
        <v>3</v>
      </c>
      <c r="C10" s="2" t="s">
        <v>85</v>
      </c>
      <c r="D10" s="2" t="s">
        <v>86</v>
      </c>
      <c r="E10" s="28">
        <v>30</v>
      </c>
      <c r="F10" s="32">
        <v>17.399999999999999</v>
      </c>
      <c r="G10" s="32">
        <v>2.6</v>
      </c>
      <c r="H10" s="1">
        <f t="shared" si="0"/>
        <v>20</v>
      </c>
      <c r="J10" s="107"/>
      <c r="K10" s="1">
        <v>6</v>
      </c>
      <c r="L10" s="2" t="s">
        <v>166</v>
      </c>
      <c r="M10" s="2" t="s">
        <v>168</v>
      </c>
      <c r="N10" s="28">
        <v>25</v>
      </c>
      <c r="O10" s="32">
        <v>16.55</v>
      </c>
      <c r="P10" s="32">
        <v>3.45</v>
      </c>
      <c r="Q10" s="1">
        <f t="shared" si="1"/>
        <v>20</v>
      </c>
    </row>
    <row r="11" spans="1:17" ht="6.75" customHeight="1" x14ac:dyDescent="0.4">
      <c r="A11" s="4"/>
      <c r="C11" s="2"/>
      <c r="D11" s="2"/>
      <c r="E11" s="2"/>
      <c r="F11" s="3"/>
      <c r="G11" s="3"/>
      <c r="J11" s="4"/>
      <c r="L11" s="2"/>
      <c r="M11" s="2"/>
      <c r="N11" s="2"/>
      <c r="O11" s="3"/>
      <c r="P11" s="3"/>
    </row>
    <row r="12" spans="1:17" ht="26.25" customHeight="1" x14ac:dyDescent="0.4">
      <c r="A12" s="107" t="s">
        <v>90</v>
      </c>
      <c r="B12" s="1">
        <v>1</v>
      </c>
      <c r="C12" s="2" t="s">
        <v>169</v>
      </c>
      <c r="D12" s="2" t="s">
        <v>165</v>
      </c>
      <c r="E12" s="28">
        <v>-9</v>
      </c>
      <c r="F12" s="34">
        <v>7.1</v>
      </c>
      <c r="G12" s="34">
        <v>12.9</v>
      </c>
      <c r="H12" s="1">
        <f t="shared" si="0"/>
        <v>20</v>
      </c>
      <c r="J12" s="107" t="s">
        <v>90</v>
      </c>
      <c r="K12" s="1">
        <v>4</v>
      </c>
      <c r="L12" s="2" t="s">
        <v>70</v>
      </c>
      <c r="M12" s="2" t="s">
        <v>69</v>
      </c>
      <c r="N12" s="28">
        <v>0</v>
      </c>
      <c r="O12" s="34">
        <v>10</v>
      </c>
      <c r="P12" s="34">
        <v>10</v>
      </c>
      <c r="Q12" s="1">
        <f>SUM(O12:P12)</f>
        <v>20</v>
      </c>
    </row>
    <row r="13" spans="1:17" ht="26.25" x14ac:dyDescent="0.4">
      <c r="A13" s="107"/>
      <c r="B13" s="1">
        <v>2</v>
      </c>
      <c r="C13" s="2" t="s">
        <v>86</v>
      </c>
      <c r="D13" s="2" t="s">
        <v>164</v>
      </c>
      <c r="E13" s="28">
        <v>11</v>
      </c>
      <c r="F13" s="34">
        <v>13.45</v>
      </c>
      <c r="G13" s="34">
        <v>6.55</v>
      </c>
      <c r="H13" s="1">
        <f t="shared" si="0"/>
        <v>20</v>
      </c>
      <c r="J13" s="107"/>
      <c r="K13" s="1">
        <v>5</v>
      </c>
      <c r="L13" s="2" t="s">
        <v>168</v>
      </c>
      <c r="M13" s="2" t="s">
        <v>68</v>
      </c>
      <c r="N13" s="28">
        <v>-53</v>
      </c>
      <c r="O13" s="34">
        <v>0</v>
      </c>
      <c r="P13" s="34">
        <v>20</v>
      </c>
      <c r="Q13" s="1">
        <f t="shared" si="1"/>
        <v>20</v>
      </c>
    </row>
    <row r="14" spans="1:17" ht="26.25" x14ac:dyDescent="0.4">
      <c r="A14" s="107"/>
      <c r="B14" s="1">
        <v>3</v>
      </c>
      <c r="C14" s="2" t="s">
        <v>85</v>
      </c>
      <c r="D14" s="2" t="s">
        <v>84</v>
      </c>
      <c r="E14" s="28">
        <v>-13</v>
      </c>
      <c r="F14" s="34">
        <v>6.03</v>
      </c>
      <c r="G14" s="34">
        <v>13.97</v>
      </c>
      <c r="H14" s="1">
        <f t="shared" si="0"/>
        <v>20</v>
      </c>
      <c r="J14" s="107"/>
      <c r="K14" s="1">
        <v>6</v>
      </c>
      <c r="L14" s="2" t="s">
        <v>166</v>
      </c>
      <c r="M14" s="2" t="s">
        <v>167</v>
      </c>
      <c r="N14" s="28">
        <v>-17</v>
      </c>
      <c r="O14" s="34">
        <v>5.07</v>
      </c>
      <c r="P14" s="34">
        <v>14.93</v>
      </c>
      <c r="Q14" s="1">
        <f t="shared" si="1"/>
        <v>20</v>
      </c>
    </row>
    <row r="15" spans="1:17" ht="6.75" customHeight="1" x14ac:dyDescent="0.4">
      <c r="A15" s="4"/>
      <c r="C15" s="2"/>
      <c r="D15" s="2"/>
      <c r="E15" s="2"/>
      <c r="F15" s="3"/>
      <c r="G15" s="3"/>
      <c r="J15" s="4"/>
      <c r="L15" s="2"/>
      <c r="M15" s="2"/>
      <c r="N15" s="2"/>
      <c r="O15" s="3"/>
      <c r="P15" s="3"/>
    </row>
    <row r="16" spans="1:17" ht="26.25" customHeight="1" x14ac:dyDescent="0.4">
      <c r="A16" s="107" t="s">
        <v>91</v>
      </c>
      <c r="B16" s="1">
        <v>1</v>
      </c>
      <c r="C16" s="2" t="s">
        <v>86</v>
      </c>
      <c r="D16" s="2" t="s">
        <v>169</v>
      </c>
      <c r="E16" s="28">
        <v>34</v>
      </c>
      <c r="F16" s="31">
        <v>18</v>
      </c>
      <c r="G16" s="31">
        <v>2</v>
      </c>
      <c r="H16" s="1">
        <f t="shared" si="0"/>
        <v>20</v>
      </c>
      <c r="J16" s="107" t="s">
        <v>91</v>
      </c>
      <c r="K16" s="1">
        <v>4</v>
      </c>
      <c r="L16" s="2" t="s">
        <v>168</v>
      </c>
      <c r="M16" s="2" t="s">
        <v>70</v>
      </c>
      <c r="N16" s="28">
        <v>-5</v>
      </c>
      <c r="O16" s="31">
        <v>8.3000000000000007</v>
      </c>
      <c r="P16" s="31">
        <v>11.7</v>
      </c>
      <c r="Q16" s="1">
        <f t="shared" si="1"/>
        <v>20</v>
      </c>
    </row>
    <row r="17" spans="1:17" ht="26.25" x14ac:dyDescent="0.4">
      <c r="A17" s="107"/>
      <c r="B17" s="1">
        <v>2</v>
      </c>
      <c r="C17" s="2" t="s">
        <v>84</v>
      </c>
      <c r="D17" s="2" t="s">
        <v>164</v>
      </c>
      <c r="E17" s="28">
        <v>-13</v>
      </c>
      <c r="F17" s="31">
        <v>6.03</v>
      </c>
      <c r="G17" s="31">
        <v>13.97</v>
      </c>
      <c r="H17" s="1">
        <f t="shared" si="0"/>
        <v>20</v>
      </c>
      <c r="J17" s="107"/>
      <c r="K17" s="1">
        <v>5</v>
      </c>
      <c r="L17" s="2" t="s">
        <v>167</v>
      </c>
      <c r="M17" s="2" t="s">
        <v>68</v>
      </c>
      <c r="N17" s="28">
        <v>-58</v>
      </c>
      <c r="O17" s="31">
        <v>0</v>
      </c>
      <c r="P17" s="31">
        <v>20</v>
      </c>
      <c r="Q17" s="1">
        <f t="shared" si="1"/>
        <v>20</v>
      </c>
    </row>
    <row r="18" spans="1:17" ht="26.25" x14ac:dyDescent="0.4">
      <c r="A18" s="107"/>
      <c r="B18" s="1">
        <v>3</v>
      </c>
      <c r="C18" s="2" t="s">
        <v>165</v>
      </c>
      <c r="D18" s="2" t="s">
        <v>85</v>
      </c>
      <c r="E18" s="28">
        <v>18</v>
      </c>
      <c r="F18" s="31">
        <v>15.15</v>
      </c>
      <c r="G18" s="31">
        <v>4.8499999999999996</v>
      </c>
      <c r="H18" s="1">
        <f t="shared" si="0"/>
        <v>20</v>
      </c>
      <c r="J18" s="107"/>
      <c r="K18" s="1">
        <v>6</v>
      </c>
      <c r="L18" s="2" t="s">
        <v>69</v>
      </c>
      <c r="M18" s="2" t="s">
        <v>166</v>
      </c>
      <c r="N18" s="28">
        <v>-26</v>
      </c>
      <c r="O18" s="31">
        <v>3.27</v>
      </c>
      <c r="P18" s="31">
        <v>16.73</v>
      </c>
      <c r="Q18" s="1">
        <f t="shared" si="1"/>
        <v>20</v>
      </c>
    </row>
    <row r="19" spans="1:17" ht="6.75" customHeight="1" x14ac:dyDescent="0.4">
      <c r="A19" s="4"/>
      <c r="C19" s="2"/>
      <c r="D19" s="2"/>
      <c r="E19" s="2"/>
      <c r="F19" s="3"/>
      <c r="G19" s="3"/>
      <c r="J19" s="4"/>
      <c r="L19" s="2"/>
      <c r="M19" s="2"/>
      <c r="N19" s="2"/>
      <c r="O19" s="3"/>
      <c r="P19" s="3"/>
    </row>
    <row r="20" spans="1:17" ht="26.25" customHeight="1" x14ac:dyDescent="0.4">
      <c r="A20" s="107" t="s">
        <v>92</v>
      </c>
      <c r="B20" s="1">
        <v>1</v>
      </c>
      <c r="C20" s="2" t="s">
        <v>169</v>
      </c>
      <c r="D20" s="2" t="s">
        <v>84</v>
      </c>
      <c r="E20" s="28">
        <v>-15</v>
      </c>
      <c r="F20" s="35">
        <v>5.54</v>
      </c>
      <c r="G20" s="35">
        <v>14.46</v>
      </c>
      <c r="H20" s="1">
        <f>SUM(F20:G20)</f>
        <v>20</v>
      </c>
      <c r="J20" s="107" t="s">
        <v>92</v>
      </c>
      <c r="K20" s="1">
        <v>4</v>
      </c>
      <c r="L20" s="2" t="s">
        <v>70</v>
      </c>
      <c r="M20" s="2" t="s">
        <v>167</v>
      </c>
      <c r="N20" s="28">
        <v>2</v>
      </c>
      <c r="O20" s="35">
        <v>10.71</v>
      </c>
      <c r="P20" s="35">
        <v>9.2899999999999991</v>
      </c>
      <c r="Q20" s="1">
        <f t="shared" si="1"/>
        <v>20</v>
      </c>
    </row>
    <row r="21" spans="1:17" ht="26.25" x14ac:dyDescent="0.4">
      <c r="A21" s="107"/>
      <c r="B21" s="1">
        <v>2</v>
      </c>
      <c r="C21" s="2" t="s">
        <v>85</v>
      </c>
      <c r="D21" s="2" t="s">
        <v>164</v>
      </c>
      <c r="E21" s="28">
        <v>4</v>
      </c>
      <c r="F21" s="35">
        <v>11.38</v>
      </c>
      <c r="G21" s="35">
        <v>8.6199999999999992</v>
      </c>
      <c r="H21" s="1">
        <f t="shared" si="0"/>
        <v>20</v>
      </c>
      <c r="J21" s="107"/>
      <c r="K21" s="1">
        <v>5</v>
      </c>
      <c r="L21" s="2" t="s">
        <v>166</v>
      </c>
      <c r="M21" s="2" t="s">
        <v>68</v>
      </c>
      <c r="N21" s="28">
        <v>11</v>
      </c>
      <c r="O21" s="35">
        <v>13.45</v>
      </c>
      <c r="P21" s="35">
        <v>6.55</v>
      </c>
      <c r="Q21" s="1">
        <f t="shared" si="1"/>
        <v>20</v>
      </c>
    </row>
    <row r="22" spans="1:17" ht="26.25" x14ac:dyDescent="0.4">
      <c r="A22" s="107"/>
      <c r="B22" s="1">
        <v>3</v>
      </c>
      <c r="C22" s="2" t="s">
        <v>165</v>
      </c>
      <c r="D22" s="2" t="s">
        <v>86</v>
      </c>
      <c r="E22" s="28">
        <v>14</v>
      </c>
      <c r="F22" s="35">
        <v>14.22</v>
      </c>
      <c r="G22" s="35">
        <v>5.78</v>
      </c>
      <c r="H22" s="1">
        <f t="shared" si="0"/>
        <v>20</v>
      </c>
      <c r="J22" s="107"/>
      <c r="K22" s="1">
        <v>6</v>
      </c>
      <c r="L22" s="2" t="s">
        <v>69</v>
      </c>
      <c r="M22" s="2" t="s">
        <v>168</v>
      </c>
      <c r="N22" s="28">
        <v>-9</v>
      </c>
      <c r="O22" s="35">
        <v>7.1</v>
      </c>
      <c r="P22" s="35">
        <v>12.9</v>
      </c>
      <c r="Q22" s="1">
        <f t="shared" si="1"/>
        <v>20</v>
      </c>
    </row>
    <row r="23" spans="1:17" ht="20.25" customHeight="1" x14ac:dyDescent="0.4">
      <c r="A23" s="4"/>
      <c r="J23" s="4"/>
    </row>
  </sheetData>
  <mergeCells count="12">
    <mergeCell ref="C1:G2"/>
    <mergeCell ref="L1:Q2"/>
    <mergeCell ref="J4:J6"/>
    <mergeCell ref="J8:J10"/>
    <mergeCell ref="J12:J14"/>
    <mergeCell ref="J16:J18"/>
    <mergeCell ref="J20:J22"/>
    <mergeCell ref="A4:A6"/>
    <mergeCell ref="A8:A10"/>
    <mergeCell ref="A12:A14"/>
    <mergeCell ref="A16:A18"/>
    <mergeCell ref="A20:A22"/>
  </mergeCells>
  <hyperlinks>
    <hyperlink ref="N6" r:id="rId1" display="https://webutil.bridgebase.com/v2/tview.php?t=69608-1608058788&amp;u=kgyj"/>
    <hyperlink ref="N4" r:id="rId2" display="https://webutil.bridgebase.com/v2/tview.php?t=80169-1608145177&amp;u=meszi55060"/>
    <hyperlink ref="N5" r:id="rId3" display="https://webutil.bridgebase.com/v2/tview.php?t=80670-1608147010&amp;u=bi1"/>
    <hyperlink ref="E6" r:id="rId4" display="https://webutil.bridgebase.com/v2/tview.php?t=80222-1608145272&amp;u=akatal"/>
    <hyperlink ref="E4" r:id="rId5" display="https://webutil.bridgebase.com/v2/tview.php?t=17780-1608479860&amp;u=Judit1961"/>
    <hyperlink ref="E5" r:id="rId6" display="https://webutil.bridgebase.com/v2/tview.php?t=18477-1608483667&amp;u=barkasz69"/>
    <hyperlink ref="N8" r:id="rId7" display="https://webutil.bridgebase.com/v2/tview.php?t=19838-1608492580&amp;u=balamber66"/>
    <hyperlink ref="N9" r:id="rId8" display="https://webutil.bridgebase.com/v2/tview.php?t=28035-1608573556&amp;u=Speedygirl"/>
    <hyperlink ref="E10" r:id="rId9" display="https://webutil.bridgebase.com/v2/tview.php?t=45768-1608742874&amp;u=mucuska"/>
    <hyperlink ref="E8" r:id="rId10" display="https://webutil.bridgebase.com/v2/tview.php?t=46801-1608749978&amp;u=moli53"/>
    <hyperlink ref="E9" r:id="rId11" display="https://webutil.bridgebase.com/v2/tview.php?t=76717-1609095752&amp;u=barkasz69"/>
    <hyperlink ref="N10" r:id="rId12" display="https://webutil.bridgebase.com/v2/tview.php?t=94686-1609264685&amp;u=vi53"/>
    <hyperlink ref="E12" r:id="rId13" display="https://webutil.bridgebase.com/v2/tview.php?t=3879-1609351166&amp;u=pinterj"/>
    <hyperlink ref="N12" r:id="rId14" display="https://webutil.bridgebase.com/v2/tview.php?t=3409-1609347712&amp;u=boti2"/>
    <hyperlink ref="E13" r:id="rId15" display="https://webutil.bridgebase.com/v2/tview.php?t=3403-1609347670&amp;u=keszi1"/>
    <hyperlink ref="E14" r:id="rId16" display="https://webutil.bridgebase.com/v2/tview.php?t=57078-1609869953&amp;u=saviahun"/>
    <hyperlink ref="N13" r:id="rId17" display="https://webutil.bridgebase.com/v2/tview.php?t=68351-1609961393&amp;u=bi1"/>
    <hyperlink ref="N14" r:id="rId18" display="https://webutil.bridgebase.com/v2/tview.php?t=67520-1609957815&amp;u=fazeek"/>
    <hyperlink ref="N16" r:id="rId19" display="https://webutil.bridgebase.com/v2/tview.php?t=8807-1610305297&amp;u=boti2"/>
    <hyperlink ref="E18" r:id="rId20" display="https://webutil.bridgebase.com/v2/tview.php?t=29271-1610474740&amp;u=barkasz69"/>
    <hyperlink ref="N18" r:id="rId21" display="https://webutil.bridgebase.com/v2/tview.php?t=39655-1610557742&amp;u=bmycene"/>
    <hyperlink ref="E16" r:id="rId22" display="https://webutil.bridgebase.com/v2/tview.php?t=40393-1610560855&amp;u=akatal"/>
    <hyperlink ref="E17" r:id="rId23" display="https://webutil.bridgebase.com/v2/tview.php?t=40388-1610560871&amp;u=szilard48"/>
    <hyperlink ref="N17" r:id="rId24" display="https://webutil.bridgebase.com/v2/tview.php?t=41754-1610566063&amp;u=bi1"/>
    <hyperlink ref="E21" r:id="rId25" display="https://webutil.bridgebase.com/v2/tview.php?t=61135-1610730007&amp;u=demaja"/>
    <hyperlink ref="E22" r:id="rId26" display="https://webutil.bridgebase.com/v2/tview.php?t=93862-1610992761&amp;u=pinterj"/>
    <hyperlink ref="N22" r:id="rId27" display="https://webutil.bridgebase.com/v2/tview.php?t=94428-1610994845&amp;u=kgyj"/>
    <hyperlink ref="N21" r:id="rId28" display="https://webutil.bridgebase.com/v2/tview.php?t=17754-1611170844&amp;u=ferenck50"/>
    <hyperlink ref="N20" r:id="rId29" display="https://webutil.bridgebase.com/v2/tview.php?t=17504-1611169569&amp;u=balamber66"/>
    <hyperlink ref="E20" r:id="rId30" display="https://webutil.bridgebase.com/v2/tview.php?t=16446-1611166171&amp;u=bolcsyke"/>
  </hyperlinks>
  <pageMargins left="0.7" right="0.7" top="0.75" bottom="0.75" header="0.3" footer="0.3"/>
  <pageSetup paperSize="9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C2" zoomScale="66" zoomScaleNormal="66" workbookViewId="0">
      <selection activeCell="O14" sqref="O14"/>
    </sheetView>
  </sheetViews>
  <sheetFormatPr defaultRowHeight="23.25" x14ac:dyDescent="0.25"/>
  <cols>
    <col min="1" max="1" width="5.5703125" style="6" customWidth="1"/>
    <col min="2" max="2" width="34.7109375" style="6" bestFit="1" customWidth="1"/>
    <col min="3" max="5" width="11.5703125" style="6" bestFit="1" customWidth="1"/>
    <col min="6" max="7" width="11.5703125" style="6" customWidth="1"/>
    <col min="8" max="8" width="11.5703125" style="6" bestFit="1" customWidth="1"/>
    <col min="9" max="9" width="9.42578125" style="6" bestFit="1" customWidth="1"/>
    <col min="10" max="10" width="24" style="6" bestFit="1" customWidth="1"/>
    <col min="11" max="11" width="21.28515625" style="6" bestFit="1" customWidth="1"/>
    <col min="12" max="12" width="14.140625" style="6" bestFit="1" customWidth="1"/>
    <col min="13" max="13" width="9.140625" style="6"/>
    <col min="14" max="14" width="39.140625" style="6" bestFit="1" customWidth="1"/>
    <col min="15" max="15" width="37.5703125" style="6" bestFit="1" customWidth="1"/>
    <col min="16" max="16" width="11.85546875" style="6" bestFit="1" customWidth="1"/>
    <col min="17" max="16384" width="9.140625" style="6"/>
  </cols>
  <sheetData>
    <row r="1" spans="1:16" ht="27.75" thickTop="1" thickBot="1" x14ac:dyDescent="0.3">
      <c r="A1" s="22"/>
      <c r="B1" s="36" t="s">
        <v>93</v>
      </c>
      <c r="C1" s="37" t="s">
        <v>173</v>
      </c>
      <c r="D1" s="37" t="s">
        <v>174</v>
      </c>
      <c r="E1" s="37" t="s">
        <v>175</v>
      </c>
      <c r="F1" s="37" t="s">
        <v>176</v>
      </c>
      <c r="G1" s="37" t="s">
        <v>177</v>
      </c>
      <c r="H1" s="37" t="s">
        <v>178</v>
      </c>
      <c r="I1" s="22"/>
      <c r="J1" s="22" t="s">
        <v>6</v>
      </c>
      <c r="K1" s="22" t="s">
        <v>65</v>
      </c>
      <c r="L1" s="22" t="s">
        <v>66</v>
      </c>
      <c r="M1" s="22"/>
      <c r="N1" s="6" t="s">
        <v>71</v>
      </c>
      <c r="O1" s="6" t="s">
        <v>72</v>
      </c>
      <c r="P1" s="6" t="s">
        <v>73</v>
      </c>
    </row>
    <row r="2" spans="1:16" ht="27.75" thickTop="1" thickBot="1" x14ac:dyDescent="0.3">
      <c r="A2" s="22"/>
      <c r="B2" s="39" t="s">
        <v>169</v>
      </c>
      <c r="C2" s="33"/>
      <c r="D2" s="40">
        <f>Alapszakasz_mérkőzések!F4</f>
        <v>5.54</v>
      </c>
      <c r="E2" s="41">
        <f>Alapszakasz_mérkőzések!G8</f>
        <v>13.45</v>
      </c>
      <c r="F2" s="45">
        <f>Alapszakasz_mérkőzések!F12</f>
        <v>7.1</v>
      </c>
      <c r="G2" s="42">
        <f>Alapszakasz_mérkőzések!F20</f>
        <v>5.54</v>
      </c>
      <c r="H2" s="43">
        <f>Alapszakasz_mérkőzések!G16</f>
        <v>2</v>
      </c>
      <c r="I2" s="22"/>
      <c r="J2" s="92">
        <f>SUM(D2:I2)</f>
        <v>33.629999999999995</v>
      </c>
      <c r="K2" s="22">
        <v>5</v>
      </c>
      <c r="L2" s="22">
        <f t="shared" ref="L2:L7" si="0">SUM(J2/K2)</f>
        <v>6.7259999999999991</v>
      </c>
      <c r="M2" s="22"/>
      <c r="N2" s="6">
        <f>SUM(E2,G2)</f>
        <v>18.989999999999998</v>
      </c>
      <c r="O2" s="6">
        <f>SUM(D2,F2,H2)/2</f>
        <v>7.32</v>
      </c>
      <c r="P2" s="6">
        <f>SUM(N2:O2)</f>
        <v>26.31</v>
      </c>
    </row>
    <row r="3" spans="1:16" ht="27.75" thickTop="1" thickBot="1" x14ac:dyDescent="0.3">
      <c r="A3" s="22"/>
      <c r="B3" s="39" t="s">
        <v>85</v>
      </c>
      <c r="C3" s="40">
        <f>Alapszakasz_mérkőzések!G4</f>
        <v>14.46</v>
      </c>
      <c r="D3" s="33"/>
      <c r="E3" s="42">
        <f>Alapszakasz_mérkőzések!F21</f>
        <v>11.38</v>
      </c>
      <c r="F3" s="43">
        <f>Alapszakasz_mérkőzések!G18</f>
        <v>4.8499999999999996</v>
      </c>
      <c r="G3" s="44">
        <f>Alapszakasz_mérkőzések!F14</f>
        <v>6.03</v>
      </c>
      <c r="H3" s="41">
        <f>Alapszakasz_mérkőzések!F10</f>
        <v>17.399999999999999</v>
      </c>
      <c r="I3" s="22"/>
      <c r="J3" s="46">
        <f t="shared" ref="J3:J17" si="1">SUM(C3:H3)</f>
        <v>54.120000000000005</v>
      </c>
      <c r="K3" s="22">
        <v>5</v>
      </c>
      <c r="L3" s="22">
        <f t="shared" si="0"/>
        <v>10.824000000000002</v>
      </c>
      <c r="M3" s="22"/>
      <c r="N3" s="6">
        <f>SUM(F3,H3)</f>
        <v>22.25</v>
      </c>
      <c r="O3" s="6">
        <f>SUM(C3,E3,G3)/2</f>
        <v>15.935000000000002</v>
      </c>
      <c r="P3" s="6">
        <f t="shared" ref="P3:P7" si="2">SUM(N3:O3)</f>
        <v>38.185000000000002</v>
      </c>
    </row>
    <row r="4" spans="1:16" ht="27.75" thickTop="1" thickBot="1" x14ac:dyDescent="0.3">
      <c r="A4" s="22"/>
      <c r="B4" s="39" t="s">
        <v>164</v>
      </c>
      <c r="C4" s="41">
        <f>Alapszakasz_mérkőzések!F8</f>
        <v>6.55</v>
      </c>
      <c r="D4" s="42">
        <f>Alapszakasz_mérkőzések!G21</f>
        <v>8.6199999999999992</v>
      </c>
      <c r="E4" s="33"/>
      <c r="F4" s="40">
        <f>Alapszakasz_mérkőzések!F5</f>
        <v>0.46</v>
      </c>
      <c r="G4" s="43">
        <f>Alapszakasz_mérkőzések!G17</f>
        <v>13.97</v>
      </c>
      <c r="H4" s="44">
        <f>Alapszakasz_mérkőzések!G13</f>
        <v>6.55</v>
      </c>
      <c r="I4" s="22"/>
      <c r="J4" s="92">
        <f>SUM(C4:H4)</f>
        <v>36.15</v>
      </c>
      <c r="K4" s="22">
        <v>5</v>
      </c>
      <c r="L4" s="22">
        <f t="shared" si="0"/>
        <v>7.2299999999999995</v>
      </c>
      <c r="M4" s="22"/>
      <c r="N4" s="6">
        <f>SUM(C4,G4)</f>
        <v>20.52</v>
      </c>
      <c r="O4" s="6">
        <f>SUM(D4,F4,H4)/2</f>
        <v>7.8149999999999995</v>
      </c>
      <c r="P4" s="6">
        <f t="shared" si="2"/>
        <v>28.335000000000001</v>
      </c>
    </row>
    <row r="5" spans="1:16" ht="27.75" thickTop="1" thickBot="1" x14ac:dyDescent="0.3">
      <c r="A5" s="22"/>
      <c r="B5" s="39" t="s">
        <v>165</v>
      </c>
      <c r="C5" s="45">
        <f>Alapszakasz_mérkőzések!G12</f>
        <v>12.9</v>
      </c>
      <c r="D5" s="43">
        <f>Alapszakasz_mérkőzések!F18</f>
        <v>15.15</v>
      </c>
      <c r="E5" s="40">
        <f>Alapszakasz_mérkőzések!G5</f>
        <v>19.54</v>
      </c>
      <c r="F5" s="33"/>
      <c r="G5" s="41">
        <f>Alapszakasz_mérkőzések!G9</f>
        <v>13.97</v>
      </c>
      <c r="H5" s="42">
        <f>Alapszakasz_mérkőzések!F22</f>
        <v>14.22</v>
      </c>
      <c r="I5" s="22"/>
      <c r="J5" s="46">
        <f>SUM(C5:H5)</f>
        <v>75.78</v>
      </c>
      <c r="K5" s="22">
        <v>5</v>
      </c>
      <c r="L5" s="22">
        <f t="shared" si="0"/>
        <v>15.156000000000001</v>
      </c>
      <c r="M5" s="22"/>
      <c r="N5" s="6">
        <f>SUM(H5,D5)</f>
        <v>29.37</v>
      </c>
      <c r="O5" s="6">
        <f>SUM(C5,E5,G5)/2</f>
        <v>23.204999999999998</v>
      </c>
      <c r="P5" s="6">
        <f t="shared" si="2"/>
        <v>52.575000000000003</v>
      </c>
    </row>
    <row r="6" spans="1:16" ht="27.75" thickTop="1" thickBot="1" x14ac:dyDescent="0.3">
      <c r="A6" s="22"/>
      <c r="B6" s="39" t="s">
        <v>84</v>
      </c>
      <c r="C6" s="42">
        <f>Alapszakasz_mérkőzések!G20</f>
        <v>14.46</v>
      </c>
      <c r="D6" s="44">
        <f>Alapszakasz_mérkőzések!G14</f>
        <v>13.97</v>
      </c>
      <c r="E6" s="43">
        <f>Alapszakasz_mérkőzések!F17</f>
        <v>6.03</v>
      </c>
      <c r="F6" s="46">
        <f>Alapszakasz_mérkőzések!F9</f>
        <v>6.03</v>
      </c>
      <c r="G6" s="33"/>
      <c r="H6" s="40">
        <f>Alapszakasz_mérkőzések!G6</f>
        <v>7.69</v>
      </c>
      <c r="I6" s="22"/>
      <c r="J6" s="92">
        <f>SUM(C6:H6)</f>
        <v>48.18</v>
      </c>
      <c r="K6" s="22">
        <v>5</v>
      </c>
      <c r="L6" s="22">
        <f t="shared" si="0"/>
        <v>9.6359999999999992</v>
      </c>
      <c r="M6" s="22"/>
      <c r="N6" s="6">
        <f>SUM(C6,E6)</f>
        <v>20.490000000000002</v>
      </c>
      <c r="O6" s="6">
        <f>SUM(D6,F6,H6)/2</f>
        <v>13.845000000000001</v>
      </c>
      <c r="P6" s="6">
        <f t="shared" si="2"/>
        <v>34.335000000000001</v>
      </c>
    </row>
    <row r="7" spans="1:16" ht="27.75" thickTop="1" thickBot="1" x14ac:dyDescent="0.3">
      <c r="A7" s="22"/>
      <c r="B7" s="39" t="s">
        <v>86</v>
      </c>
      <c r="C7" s="43">
        <f>Alapszakasz_mérkőzések!F16</f>
        <v>18</v>
      </c>
      <c r="D7" s="41">
        <f>Alapszakasz_mérkőzések!G10</f>
        <v>2.6</v>
      </c>
      <c r="E7" s="44">
        <f>Alapszakasz_mérkőzések!F13</f>
        <v>13.45</v>
      </c>
      <c r="F7" s="42">
        <f>Alapszakasz_mérkőzések!G22</f>
        <v>5.78</v>
      </c>
      <c r="G7" s="40">
        <f>Alapszakasz_mérkőzések!F6</f>
        <v>12.31</v>
      </c>
      <c r="H7" s="33"/>
      <c r="I7" s="22"/>
      <c r="J7" s="46">
        <f t="shared" si="1"/>
        <v>52.14</v>
      </c>
      <c r="K7" s="22">
        <v>5</v>
      </c>
      <c r="L7" s="22">
        <f t="shared" si="0"/>
        <v>10.428000000000001</v>
      </c>
      <c r="M7" s="22"/>
      <c r="N7" s="6">
        <f>SUM(D7,F7)</f>
        <v>8.3800000000000008</v>
      </c>
      <c r="O7" s="6">
        <f>SUM(C7,E7,G7)/2</f>
        <v>21.88</v>
      </c>
      <c r="P7" s="6">
        <f t="shared" si="2"/>
        <v>30.259999999999998</v>
      </c>
    </row>
    <row r="8" spans="1:16" ht="27" thickTop="1" x14ac:dyDescent="0.25">
      <c r="A8" s="22"/>
      <c r="B8" s="22"/>
      <c r="C8" s="22"/>
      <c r="D8" s="22"/>
      <c r="E8" s="22"/>
      <c r="F8" s="22"/>
      <c r="G8" s="22"/>
      <c r="H8" s="22"/>
      <c r="I8" s="22" t="s">
        <v>5</v>
      </c>
      <c r="J8" s="22">
        <f>SUM(J2:J7)</f>
        <v>300</v>
      </c>
      <c r="K8" s="22"/>
      <c r="L8" s="22"/>
      <c r="M8" s="22"/>
      <c r="N8" s="6">
        <f>SUM(N2:N7)</f>
        <v>120</v>
      </c>
      <c r="O8" s="6">
        <f>SUM(O2:O7)</f>
        <v>90</v>
      </c>
      <c r="P8" s="6">
        <f>SUM(P2:P7)</f>
        <v>210.00000000000003</v>
      </c>
    </row>
    <row r="9" spans="1:16" ht="26.25" x14ac:dyDescent="0.25">
      <c r="A9" s="22"/>
      <c r="B9" s="22"/>
      <c r="C9" s="22"/>
      <c r="D9" s="22"/>
      <c r="E9" s="22"/>
      <c r="F9" s="22"/>
      <c r="G9" s="22"/>
      <c r="H9" s="22"/>
      <c r="I9" s="22"/>
      <c r="J9" s="22">
        <f>SUM(J8)/15</f>
        <v>20</v>
      </c>
      <c r="K9" s="22"/>
      <c r="L9" s="22"/>
      <c r="M9" s="22"/>
    </row>
    <row r="10" spans="1:16" ht="27" thickBot="1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6" ht="27.75" thickTop="1" thickBot="1" x14ac:dyDescent="0.3">
      <c r="A11" s="22"/>
      <c r="B11" s="36" t="s">
        <v>94</v>
      </c>
      <c r="C11" s="37" t="s">
        <v>179</v>
      </c>
      <c r="D11" s="37" t="s">
        <v>180</v>
      </c>
      <c r="E11" s="37" t="s">
        <v>181</v>
      </c>
      <c r="F11" s="37" t="s">
        <v>182</v>
      </c>
      <c r="G11" s="37" t="s">
        <v>183</v>
      </c>
      <c r="H11" s="37" t="s">
        <v>184</v>
      </c>
      <c r="I11" s="22"/>
      <c r="J11" s="22" t="s">
        <v>6</v>
      </c>
      <c r="K11" s="22" t="s">
        <v>65</v>
      </c>
      <c r="L11" s="22" t="s">
        <v>66</v>
      </c>
      <c r="M11" s="22"/>
      <c r="N11" s="6" t="s">
        <v>71</v>
      </c>
      <c r="O11" s="6" t="s">
        <v>72</v>
      </c>
      <c r="P11" s="6" t="s">
        <v>73</v>
      </c>
    </row>
    <row r="12" spans="1:16" ht="27.75" thickTop="1" thickBot="1" x14ac:dyDescent="0.3">
      <c r="A12" s="22"/>
      <c r="B12" s="39" t="s">
        <v>70</v>
      </c>
      <c r="C12" s="33"/>
      <c r="D12" s="40">
        <f>Alapszakasz_mérkőzések!O4</f>
        <v>5.54</v>
      </c>
      <c r="E12" s="41">
        <f>Alapszakasz_mérkőzések!P8</f>
        <v>13.18</v>
      </c>
      <c r="F12" s="44">
        <f>Alapszakasz_mérkőzések!O12</f>
        <v>10</v>
      </c>
      <c r="G12" s="38">
        <f>Alapszakasz_mérkőzések!O20</f>
        <v>10.71</v>
      </c>
      <c r="H12" s="43">
        <f>Alapszakasz_mérkőzések!P16</f>
        <v>11.7</v>
      </c>
      <c r="I12" s="22"/>
      <c r="J12" s="46">
        <f>SUM(C12:H12)</f>
        <v>51.129999999999995</v>
      </c>
      <c r="K12" s="22">
        <v>5</v>
      </c>
      <c r="L12" s="22">
        <f>SUM(J12/K12)</f>
        <v>10.225999999999999</v>
      </c>
      <c r="M12" s="22"/>
      <c r="N12" s="6">
        <f>SUM(D12,E12)</f>
        <v>18.72</v>
      </c>
      <c r="O12" s="6">
        <f>SUM(F12,G12,H12)/2</f>
        <v>16.204999999999998</v>
      </c>
      <c r="P12" s="6">
        <f>SUM(N12:O12)</f>
        <v>34.924999999999997</v>
      </c>
    </row>
    <row r="13" spans="1:16" ht="27.75" thickTop="1" thickBot="1" x14ac:dyDescent="0.3">
      <c r="A13" s="22"/>
      <c r="B13" s="39" t="s">
        <v>166</v>
      </c>
      <c r="C13" s="40">
        <f>Alapszakasz_mérkőzések!P4</f>
        <v>14.46</v>
      </c>
      <c r="D13" s="33"/>
      <c r="E13" s="42">
        <f>Alapszakasz_mérkőzések!O21</f>
        <v>13.45</v>
      </c>
      <c r="F13" s="43">
        <f>Alapszakasz_mérkőzések!P18</f>
        <v>16.73</v>
      </c>
      <c r="G13" s="44">
        <f>Alapszakasz_mérkőzések!O14</f>
        <v>5.07</v>
      </c>
      <c r="H13" s="41">
        <f>Alapszakasz_mérkőzések!O10</f>
        <v>16.55</v>
      </c>
      <c r="I13" s="22"/>
      <c r="J13" s="46">
        <f t="shared" si="1"/>
        <v>66.260000000000005</v>
      </c>
      <c r="K13" s="22">
        <v>5</v>
      </c>
      <c r="L13" s="22">
        <f t="shared" ref="L13:L17" si="3">SUM(J13/K13)</f>
        <v>13.252000000000001</v>
      </c>
      <c r="M13" s="22"/>
      <c r="N13" s="6">
        <f>SUM(C13,E13)</f>
        <v>27.91</v>
      </c>
      <c r="O13" s="6">
        <f>SUM(F13,G13,H13)/2</f>
        <v>19.175000000000001</v>
      </c>
      <c r="P13" s="6">
        <f t="shared" ref="P13:P18" si="4">SUM(N13:O13)</f>
        <v>47.085000000000001</v>
      </c>
    </row>
    <row r="14" spans="1:16" ht="27.75" thickTop="1" thickBot="1" x14ac:dyDescent="0.3">
      <c r="A14" s="22"/>
      <c r="B14" s="39" t="s">
        <v>68</v>
      </c>
      <c r="C14" s="46">
        <f>Alapszakasz_mérkőzések!O8</f>
        <v>6.82</v>
      </c>
      <c r="D14" s="42">
        <f>Alapszakasz_mérkőzések!P21</f>
        <v>6.55</v>
      </c>
      <c r="E14" s="33"/>
      <c r="F14" s="40">
        <f>Alapszakasz_mérkőzések!O5</f>
        <v>19.739999999999998</v>
      </c>
      <c r="G14" s="43">
        <f>Alapszakasz_mérkőzések!P17</f>
        <v>20</v>
      </c>
      <c r="H14" s="44">
        <f>Alapszakasz_mérkőzések!P13</f>
        <v>20</v>
      </c>
      <c r="I14" s="22"/>
      <c r="J14" s="46">
        <f t="shared" si="1"/>
        <v>73.11</v>
      </c>
      <c r="K14" s="22">
        <v>5</v>
      </c>
      <c r="L14" s="22">
        <f t="shared" si="3"/>
        <v>14.622</v>
      </c>
      <c r="M14" s="22"/>
      <c r="N14" s="6">
        <f>SUM(C14,D14)</f>
        <v>13.370000000000001</v>
      </c>
      <c r="O14" s="6">
        <f>SUM(F14,G14,H14)/2</f>
        <v>29.869999999999997</v>
      </c>
      <c r="P14" s="6">
        <f t="shared" si="4"/>
        <v>43.239999999999995</v>
      </c>
    </row>
    <row r="15" spans="1:16" ht="27.75" thickTop="1" thickBot="1" x14ac:dyDescent="0.3">
      <c r="A15" s="22"/>
      <c r="B15" s="39" t="s">
        <v>69</v>
      </c>
      <c r="C15" s="44">
        <f>Alapszakasz_mérkőzések!P12</f>
        <v>10</v>
      </c>
      <c r="D15" s="43">
        <f>Alapszakasz_mérkőzések!O18</f>
        <v>3.27</v>
      </c>
      <c r="E15" s="40">
        <f>Alapszakasz_mérkőzések!P5</f>
        <v>0.26</v>
      </c>
      <c r="F15" s="33"/>
      <c r="G15" s="41">
        <f>Alapszakasz_mérkőzések!P9</f>
        <v>17.239999999999998</v>
      </c>
      <c r="H15" s="42">
        <f>Alapszakasz_mérkőzések!O22</f>
        <v>7.1</v>
      </c>
      <c r="I15" s="22"/>
      <c r="J15" s="92">
        <f t="shared" si="1"/>
        <v>37.869999999999997</v>
      </c>
      <c r="K15" s="22">
        <v>5</v>
      </c>
      <c r="L15" s="22">
        <f t="shared" si="3"/>
        <v>7.5739999999999998</v>
      </c>
      <c r="M15" s="22"/>
      <c r="N15" s="6">
        <f>SUM(H15,G15)</f>
        <v>24.339999999999996</v>
      </c>
      <c r="O15" s="6">
        <f>SUM(C15,D15,E15)/2</f>
        <v>6.7649999999999997</v>
      </c>
      <c r="P15" s="6">
        <f t="shared" si="4"/>
        <v>31.104999999999997</v>
      </c>
    </row>
    <row r="16" spans="1:16" ht="27.75" thickTop="1" thickBot="1" x14ac:dyDescent="0.3">
      <c r="A16" s="22"/>
      <c r="B16" s="39" t="s">
        <v>167</v>
      </c>
      <c r="C16" s="42">
        <f>Alapszakasz_mérkőzések!P20</f>
        <v>9.2899999999999991</v>
      </c>
      <c r="D16" s="44">
        <f>Alapszakasz_mérkőzések!P14</f>
        <v>14.93</v>
      </c>
      <c r="E16" s="43">
        <f>Alapszakasz_mérkőzések!O17</f>
        <v>0</v>
      </c>
      <c r="F16" s="41">
        <f>Alapszakasz_mérkőzések!O9</f>
        <v>2.76</v>
      </c>
      <c r="G16" s="33"/>
      <c r="H16" s="40">
        <f>Alapszakasz_mérkőzések!P6</f>
        <v>2.76</v>
      </c>
      <c r="I16" s="22"/>
      <c r="J16" s="92">
        <f t="shared" si="1"/>
        <v>29.739999999999995</v>
      </c>
      <c r="K16" s="22">
        <v>5</v>
      </c>
      <c r="L16" s="22">
        <f t="shared" si="3"/>
        <v>5.9479999999999986</v>
      </c>
      <c r="M16" s="22"/>
      <c r="N16" s="6">
        <f>SUM(F16,H16)</f>
        <v>5.52</v>
      </c>
      <c r="O16" s="6">
        <f>SUM(C16,D16,E16)/2</f>
        <v>12.11</v>
      </c>
      <c r="P16" s="6">
        <f t="shared" si="4"/>
        <v>17.63</v>
      </c>
    </row>
    <row r="17" spans="1:16" ht="27.75" thickTop="1" thickBot="1" x14ac:dyDescent="0.3">
      <c r="A17" s="22"/>
      <c r="B17" s="39" t="s">
        <v>168</v>
      </c>
      <c r="C17" s="43">
        <f>Alapszakasz_mérkőzések!O16</f>
        <v>8.3000000000000007</v>
      </c>
      <c r="D17" s="41">
        <f>Alapszakasz_mérkőzések!P10</f>
        <v>3.45</v>
      </c>
      <c r="E17" s="44">
        <f>Alapszakasz_mérkőzések!O13</f>
        <v>0</v>
      </c>
      <c r="F17" s="42">
        <f>Alapszakasz_mérkőzések!P22</f>
        <v>12.9</v>
      </c>
      <c r="G17" s="40">
        <f>Alapszakasz_mérkőzések!O6</f>
        <v>17.239999999999998</v>
      </c>
      <c r="H17" s="33"/>
      <c r="I17" s="22"/>
      <c r="J17" s="92">
        <f t="shared" si="1"/>
        <v>41.89</v>
      </c>
      <c r="K17" s="22">
        <v>5</v>
      </c>
      <c r="L17" s="22">
        <f t="shared" si="3"/>
        <v>8.3780000000000001</v>
      </c>
      <c r="M17" s="22"/>
      <c r="N17" s="6">
        <f>SUM(F17,G17)</f>
        <v>30.14</v>
      </c>
      <c r="O17" s="6">
        <f>SUM(C17,D17,E17)/2</f>
        <v>5.875</v>
      </c>
      <c r="P17" s="6">
        <f t="shared" si="4"/>
        <v>36.015000000000001</v>
      </c>
    </row>
    <row r="18" spans="1:16" ht="27" thickTop="1" x14ac:dyDescent="0.25">
      <c r="A18" s="22"/>
      <c r="B18" s="22"/>
      <c r="C18" s="22"/>
      <c r="D18" s="22"/>
      <c r="E18" s="22"/>
      <c r="F18" s="22"/>
      <c r="G18" s="22"/>
      <c r="H18" s="22"/>
      <c r="I18" s="22" t="s">
        <v>7</v>
      </c>
      <c r="J18" s="22">
        <f>SUM(J12:J17)</f>
        <v>300</v>
      </c>
      <c r="K18" s="22"/>
      <c r="L18" s="22"/>
      <c r="M18" s="22"/>
      <c r="N18" s="6">
        <f>SUM(N12:N17)</f>
        <v>120</v>
      </c>
      <c r="O18" s="6">
        <f>SUM(O12:O17)</f>
        <v>90</v>
      </c>
      <c r="P18" s="6">
        <f t="shared" si="4"/>
        <v>210</v>
      </c>
    </row>
    <row r="19" spans="1:16" ht="26.2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>
        <f>SUM(J18)/15</f>
        <v>20</v>
      </c>
      <c r="K19" s="22"/>
      <c r="L19" s="22"/>
      <c r="M19" s="22"/>
    </row>
    <row r="20" spans="1:16" ht="25.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6" ht="25.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6" ht="25.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6" ht="25.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6" ht="25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6" ht="25.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6" ht="25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6" ht="25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7" zoomScale="93" zoomScaleNormal="93" workbookViewId="0">
      <selection activeCell="B16" sqref="B16:B18"/>
    </sheetView>
  </sheetViews>
  <sheetFormatPr defaultRowHeight="15" x14ac:dyDescent="0.25"/>
  <cols>
    <col min="1" max="1" width="7.5703125" bestFit="1" customWidth="1"/>
    <col min="2" max="2" width="28.85546875" bestFit="1" customWidth="1"/>
    <col min="3" max="3" width="10.85546875" bestFit="1" customWidth="1"/>
    <col min="4" max="4" width="42.140625" bestFit="1" customWidth="1"/>
    <col min="8" max="8" width="28.85546875" bestFit="1" customWidth="1"/>
  </cols>
  <sheetData>
    <row r="1" spans="1:4" ht="23.25" x14ac:dyDescent="0.35">
      <c r="A1" s="6"/>
      <c r="B1" s="6" t="s">
        <v>95</v>
      </c>
      <c r="C1" s="8"/>
      <c r="D1" s="63" t="s">
        <v>186</v>
      </c>
    </row>
    <row r="2" spans="1:4" ht="23.25" x14ac:dyDescent="0.25">
      <c r="A2" s="6" t="s">
        <v>8</v>
      </c>
      <c r="B2" s="6" t="s">
        <v>9</v>
      </c>
      <c r="C2" s="6" t="s">
        <v>10</v>
      </c>
      <c r="D2" s="6"/>
    </row>
    <row r="3" spans="1:4" ht="25.5" x14ac:dyDescent="0.4">
      <c r="A3" s="6">
        <v>1</v>
      </c>
      <c r="B3" s="7" t="s">
        <v>165</v>
      </c>
      <c r="C3" s="7">
        <f>Alapszakasz_kereszttábla!J5</f>
        <v>75.78</v>
      </c>
      <c r="D3" s="110" t="s">
        <v>97</v>
      </c>
    </row>
    <row r="4" spans="1:4" ht="25.5" x14ac:dyDescent="0.4">
      <c r="A4" s="6">
        <v>2</v>
      </c>
      <c r="B4" s="7" t="s">
        <v>85</v>
      </c>
      <c r="C4" s="7">
        <f>Alapszakasz_kereszttábla!J3</f>
        <v>54.120000000000005</v>
      </c>
      <c r="D4" s="110"/>
    </row>
    <row r="5" spans="1:4" ht="26.25" thickBot="1" x14ac:dyDescent="0.45">
      <c r="A5" s="9">
        <v>3</v>
      </c>
      <c r="B5" s="47" t="s">
        <v>86</v>
      </c>
      <c r="C5" s="47">
        <f>Alapszakasz_kereszttábla!J7</f>
        <v>52.14</v>
      </c>
      <c r="D5" s="110"/>
    </row>
    <row r="6" spans="1:4" ht="26.25" thickTop="1" x14ac:dyDescent="0.4">
      <c r="A6" s="10">
        <v>4</v>
      </c>
      <c r="B6" s="48" t="s">
        <v>84</v>
      </c>
      <c r="C6" s="48">
        <f>Alapszakasz_kereszttábla!J6</f>
        <v>48.18</v>
      </c>
      <c r="D6" s="110" t="s">
        <v>98</v>
      </c>
    </row>
    <row r="7" spans="1:4" ht="25.5" x14ac:dyDescent="0.4">
      <c r="A7" s="6">
        <v>5</v>
      </c>
      <c r="B7" s="7" t="s">
        <v>164</v>
      </c>
      <c r="C7" s="7">
        <f>Alapszakasz_kereszttábla!J4</f>
        <v>36.15</v>
      </c>
      <c r="D7" s="110"/>
    </row>
    <row r="8" spans="1:4" ht="25.5" x14ac:dyDescent="0.4">
      <c r="A8" s="6">
        <v>6</v>
      </c>
      <c r="B8" s="7" t="s">
        <v>169</v>
      </c>
      <c r="C8" s="7">
        <f>Alapszakasz_kereszttábla!J2</f>
        <v>33.629999999999995</v>
      </c>
      <c r="D8" s="110"/>
    </row>
    <row r="9" spans="1:4" x14ac:dyDescent="0.25">
      <c r="C9">
        <f>SUM(C3:C8)</f>
        <v>300</v>
      </c>
    </row>
    <row r="10" spans="1:4" x14ac:dyDescent="0.25">
      <c r="C10">
        <f>SUM(C9)/15</f>
        <v>20</v>
      </c>
    </row>
    <row r="11" spans="1:4" ht="23.25" x14ac:dyDescent="0.35">
      <c r="A11" s="6"/>
      <c r="B11" s="6" t="s">
        <v>96</v>
      </c>
      <c r="C11" s="8"/>
    </row>
    <row r="12" spans="1:4" ht="23.25" x14ac:dyDescent="0.25">
      <c r="A12" s="6" t="s">
        <v>8</v>
      </c>
      <c r="B12" s="6" t="s">
        <v>9</v>
      </c>
      <c r="C12" s="6" t="s">
        <v>10</v>
      </c>
    </row>
    <row r="13" spans="1:4" ht="25.5" x14ac:dyDescent="0.4">
      <c r="A13" s="6">
        <v>1</v>
      </c>
      <c r="B13" s="7" t="s">
        <v>68</v>
      </c>
      <c r="C13" s="7">
        <f>Alapszakasz_kereszttábla!J14</f>
        <v>73.11</v>
      </c>
      <c r="D13" s="110" t="s">
        <v>97</v>
      </c>
    </row>
    <row r="14" spans="1:4" ht="25.5" x14ac:dyDescent="0.4">
      <c r="A14" s="6">
        <v>2</v>
      </c>
      <c r="B14" s="7" t="s">
        <v>166</v>
      </c>
      <c r="C14" s="7">
        <f>Alapszakasz_kereszttábla!J13</f>
        <v>66.260000000000005</v>
      </c>
      <c r="D14" s="110"/>
    </row>
    <row r="15" spans="1:4" ht="26.25" thickBot="1" x14ac:dyDescent="0.45">
      <c r="A15" s="9">
        <v>3</v>
      </c>
      <c r="B15" s="47" t="s">
        <v>70</v>
      </c>
      <c r="C15" s="47">
        <f>Alapszakasz_kereszttábla!J12</f>
        <v>51.129999999999995</v>
      </c>
      <c r="D15" s="110"/>
    </row>
    <row r="16" spans="1:4" ht="26.25" thickTop="1" x14ac:dyDescent="0.4">
      <c r="A16" s="10">
        <v>4</v>
      </c>
      <c r="B16" s="48" t="s">
        <v>168</v>
      </c>
      <c r="C16" s="48">
        <f>Alapszakasz_kereszttábla!J17</f>
        <v>41.89</v>
      </c>
      <c r="D16" s="110" t="s">
        <v>98</v>
      </c>
    </row>
    <row r="17" spans="1:4" ht="25.5" x14ac:dyDescent="0.4">
      <c r="A17" s="6">
        <v>5</v>
      </c>
      <c r="B17" s="7" t="s">
        <v>69</v>
      </c>
      <c r="C17" s="7">
        <f>Alapszakasz_kereszttábla!J15</f>
        <v>37.869999999999997</v>
      </c>
      <c r="D17" s="110"/>
    </row>
    <row r="18" spans="1:4" ht="25.5" x14ac:dyDescent="0.4">
      <c r="A18" s="6">
        <v>6</v>
      </c>
      <c r="B18" s="7" t="s">
        <v>167</v>
      </c>
      <c r="C18" s="7">
        <f>Alapszakasz_kereszttábla!J16</f>
        <v>29.739999999999995</v>
      </c>
      <c r="D18" s="110"/>
    </row>
    <row r="19" spans="1:4" x14ac:dyDescent="0.25">
      <c r="C19">
        <f>SUM(C13:C18)</f>
        <v>300</v>
      </c>
    </row>
    <row r="20" spans="1:4" x14ac:dyDescent="0.25">
      <c r="C20">
        <f>SUM(C19)/15</f>
        <v>20</v>
      </c>
    </row>
  </sheetData>
  <sortState ref="B12:C18">
    <sortCondition descending="1" ref="C12:C18"/>
  </sortState>
  <mergeCells count="4">
    <mergeCell ref="D3:D5"/>
    <mergeCell ref="D6:D8"/>
    <mergeCell ref="D13:D15"/>
    <mergeCell ref="D16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="93" zoomScaleNormal="93" workbookViewId="0">
      <selection activeCell="E1" sqref="E1:H1"/>
    </sheetView>
  </sheetViews>
  <sheetFormatPr defaultRowHeight="12.75" x14ac:dyDescent="0.2"/>
  <cols>
    <col min="1" max="1" width="9" style="27" bestFit="1" customWidth="1"/>
    <col min="2" max="2" width="11.85546875" style="27" bestFit="1" customWidth="1"/>
    <col min="3" max="3" width="16.28515625" style="27" bestFit="1" customWidth="1"/>
    <col min="4" max="4" width="30" style="27" bestFit="1" customWidth="1"/>
    <col min="5" max="5" width="19" style="27" bestFit="1" customWidth="1"/>
    <col min="6" max="6" width="18.140625" style="27" bestFit="1" customWidth="1"/>
    <col min="7" max="7" width="19" style="27" bestFit="1" customWidth="1"/>
    <col min="8" max="8" width="18.140625" style="27" bestFit="1" customWidth="1"/>
    <col min="9" max="9" width="19" style="27" bestFit="1" customWidth="1"/>
    <col min="10" max="10" width="18.140625" style="27" bestFit="1" customWidth="1"/>
    <col min="11" max="11" width="19" style="27" bestFit="1" customWidth="1"/>
    <col min="12" max="12" width="18.85546875" style="27" customWidth="1"/>
    <col min="13" max="13" width="19" style="27" bestFit="1" customWidth="1"/>
    <col min="14" max="14" width="18.85546875" style="27" customWidth="1"/>
    <col min="15" max="16384" width="9.140625" style="27"/>
  </cols>
  <sheetData>
    <row r="1" spans="1:20" s="26" customFormat="1" ht="15.75" thickBot="1" x14ac:dyDescent="0.3">
      <c r="A1" s="75"/>
      <c r="B1" s="64"/>
      <c r="C1" s="64"/>
      <c r="D1" s="64"/>
      <c r="E1" s="111" t="s">
        <v>99</v>
      </c>
      <c r="F1" s="111"/>
      <c r="G1" s="111"/>
      <c r="H1" s="111"/>
      <c r="I1" s="111" t="s">
        <v>100</v>
      </c>
      <c r="J1" s="111"/>
      <c r="K1" s="111"/>
      <c r="L1" s="111"/>
      <c r="M1" s="64"/>
      <c r="N1" s="64"/>
      <c r="O1" s="21"/>
      <c r="P1" s="21"/>
      <c r="Q1" s="21"/>
      <c r="R1" s="21"/>
      <c r="S1" s="21"/>
      <c r="T1" s="21"/>
    </row>
    <row r="2" spans="1:20" ht="23.25" customHeight="1" thickBot="1" x14ac:dyDescent="0.3">
      <c r="A2" s="75" t="s">
        <v>55</v>
      </c>
      <c r="B2" s="64" t="s">
        <v>161</v>
      </c>
      <c r="C2" s="64" t="s">
        <v>56</v>
      </c>
      <c r="D2" s="64" t="s">
        <v>162</v>
      </c>
      <c r="E2" s="64" t="s">
        <v>101</v>
      </c>
      <c r="F2" s="64" t="s">
        <v>57</v>
      </c>
      <c r="G2" s="64" t="s">
        <v>9</v>
      </c>
      <c r="H2" s="69" t="s">
        <v>57</v>
      </c>
      <c r="I2" s="70" t="s">
        <v>9</v>
      </c>
      <c r="J2" s="64" t="s">
        <v>57</v>
      </c>
      <c r="K2" s="64" t="s">
        <v>9</v>
      </c>
      <c r="L2" s="69" t="s">
        <v>57</v>
      </c>
      <c r="M2" s="70" t="s">
        <v>9</v>
      </c>
      <c r="N2" s="64" t="s">
        <v>57</v>
      </c>
      <c r="O2" s="21"/>
      <c r="P2" s="21"/>
      <c r="Q2" s="21"/>
      <c r="R2" s="21"/>
      <c r="S2" s="21"/>
      <c r="T2" s="21"/>
    </row>
    <row r="3" spans="1:20" ht="23.25" customHeight="1" thickBot="1" x14ac:dyDescent="0.3">
      <c r="A3" s="75" t="s">
        <v>95</v>
      </c>
      <c r="B3" s="65">
        <v>4</v>
      </c>
      <c r="C3" s="99" t="s">
        <v>111</v>
      </c>
      <c r="D3" s="66" t="s">
        <v>36</v>
      </c>
      <c r="E3" s="67" t="s">
        <v>38</v>
      </c>
      <c r="F3" s="67" t="s">
        <v>185</v>
      </c>
      <c r="G3" s="67" t="s">
        <v>37</v>
      </c>
      <c r="H3" s="71" t="s">
        <v>112</v>
      </c>
      <c r="I3" s="72" t="s">
        <v>51</v>
      </c>
      <c r="J3" s="67" t="s">
        <v>113</v>
      </c>
      <c r="K3" s="67" t="s">
        <v>52</v>
      </c>
      <c r="L3" s="71" t="s">
        <v>114</v>
      </c>
      <c r="M3" s="72"/>
      <c r="N3" s="67"/>
      <c r="O3" s="21"/>
      <c r="P3" s="21"/>
      <c r="Q3" s="21"/>
      <c r="R3" s="21"/>
      <c r="S3" s="21"/>
      <c r="T3" s="21"/>
    </row>
    <row r="4" spans="1:20" ht="23.25" customHeight="1" thickBot="1" x14ac:dyDescent="0.3">
      <c r="A4" s="75" t="s">
        <v>95</v>
      </c>
      <c r="B4" s="65">
        <v>3</v>
      </c>
      <c r="C4" s="100" t="s">
        <v>119</v>
      </c>
      <c r="D4" s="66" t="s">
        <v>120</v>
      </c>
      <c r="E4" s="67" t="s">
        <v>121</v>
      </c>
      <c r="F4" s="67" t="s">
        <v>122</v>
      </c>
      <c r="G4" s="67" t="s">
        <v>123</v>
      </c>
      <c r="H4" s="71" t="s">
        <v>124</v>
      </c>
      <c r="I4" s="72" t="s">
        <v>125</v>
      </c>
      <c r="J4" s="67" t="s">
        <v>126</v>
      </c>
      <c r="K4" s="67" t="s">
        <v>127</v>
      </c>
      <c r="L4" s="71" t="s">
        <v>128</v>
      </c>
      <c r="M4" s="72"/>
      <c r="N4" s="67"/>
      <c r="O4" s="21"/>
      <c r="P4" s="21"/>
      <c r="Q4" s="21"/>
      <c r="R4" s="21"/>
      <c r="S4" s="21"/>
      <c r="T4" s="21"/>
    </row>
    <row r="5" spans="1:20" ht="23.25" customHeight="1" thickBot="1" x14ac:dyDescent="0.3">
      <c r="A5" s="75" t="s">
        <v>95</v>
      </c>
      <c r="B5" s="65">
        <v>5</v>
      </c>
      <c r="C5" s="99" t="s">
        <v>78</v>
      </c>
      <c r="D5" s="66" t="s">
        <v>87</v>
      </c>
      <c r="E5" s="67" t="s">
        <v>81</v>
      </c>
      <c r="F5" s="67" t="s">
        <v>129</v>
      </c>
      <c r="G5" s="67" t="s">
        <v>82</v>
      </c>
      <c r="H5" s="71" t="s">
        <v>130</v>
      </c>
      <c r="I5" s="72" t="s">
        <v>79</v>
      </c>
      <c r="J5" s="67" t="s">
        <v>131</v>
      </c>
      <c r="K5" s="67" t="s">
        <v>80</v>
      </c>
      <c r="L5" s="71" t="s">
        <v>83</v>
      </c>
      <c r="M5" s="72" t="s">
        <v>132</v>
      </c>
      <c r="N5" s="67" t="s">
        <v>133</v>
      </c>
      <c r="O5" s="21"/>
      <c r="P5" s="21"/>
      <c r="Q5" s="21"/>
      <c r="R5" s="21"/>
      <c r="S5" s="21"/>
      <c r="T5" s="21"/>
    </row>
    <row r="6" spans="1:20" ht="23.25" customHeight="1" thickBot="1" x14ac:dyDescent="0.3">
      <c r="A6" s="75" t="s">
        <v>95</v>
      </c>
      <c r="B6" s="65">
        <v>6</v>
      </c>
      <c r="C6" s="100" t="s">
        <v>42</v>
      </c>
      <c r="D6" s="66" t="s">
        <v>43</v>
      </c>
      <c r="E6" s="67" t="s">
        <v>44</v>
      </c>
      <c r="F6" s="67" t="s">
        <v>134</v>
      </c>
      <c r="G6" s="67" t="s">
        <v>45</v>
      </c>
      <c r="H6" s="71" t="s">
        <v>135</v>
      </c>
      <c r="I6" s="72" t="s">
        <v>48</v>
      </c>
      <c r="J6" s="67" t="s">
        <v>49</v>
      </c>
      <c r="K6" s="67" t="s">
        <v>46</v>
      </c>
      <c r="L6" s="71" t="s">
        <v>47</v>
      </c>
      <c r="M6" s="72"/>
      <c r="N6" s="67"/>
      <c r="O6" s="21"/>
      <c r="P6" s="21"/>
      <c r="Q6" s="21"/>
      <c r="R6" s="21"/>
      <c r="S6" s="21"/>
      <c r="T6" s="21"/>
    </row>
    <row r="7" spans="1:20" ht="23.25" customHeight="1" thickBot="1" x14ac:dyDescent="0.3">
      <c r="A7" s="75" t="s">
        <v>95</v>
      </c>
      <c r="B7" s="65">
        <v>2</v>
      </c>
      <c r="C7" s="99" t="s">
        <v>143</v>
      </c>
      <c r="D7" s="66" t="s">
        <v>67</v>
      </c>
      <c r="E7" s="67" t="s">
        <v>61</v>
      </c>
      <c r="F7" s="67" t="s">
        <v>144</v>
      </c>
      <c r="G7" s="67" t="s">
        <v>60</v>
      </c>
      <c r="H7" s="71" t="s">
        <v>63</v>
      </c>
      <c r="I7" s="72" t="s">
        <v>58</v>
      </c>
      <c r="J7" s="67" t="s">
        <v>62</v>
      </c>
      <c r="K7" s="67" t="s">
        <v>59</v>
      </c>
      <c r="L7" s="71" t="s">
        <v>145</v>
      </c>
      <c r="M7" s="72"/>
      <c r="N7" s="67"/>
      <c r="O7" s="21"/>
      <c r="P7" s="21"/>
      <c r="Q7" s="21"/>
      <c r="R7" s="21"/>
      <c r="S7" s="21"/>
      <c r="T7" s="21"/>
    </row>
    <row r="8" spans="1:20" ht="23.25" customHeight="1" thickBot="1" x14ac:dyDescent="0.3">
      <c r="A8" s="78" t="s">
        <v>95</v>
      </c>
      <c r="B8" s="79">
        <v>1</v>
      </c>
      <c r="C8" s="100" t="s">
        <v>169</v>
      </c>
      <c r="D8" s="80" t="s">
        <v>18</v>
      </c>
      <c r="E8" s="81" t="s">
        <v>19</v>
      </c>
      <c r="F8" s="81" t="s">
        <v>170</v>
      </c>
      <c r="G8" s="81" t="s">
        <v>155</v>
      </c>
      <c r="H8" s="82" t="s">
        <v>156</v>
      </c>
      <c r="I8" s="83" t="s">
        <v>157</v>
      </c>
      <c r="J8" s="81" t="s">
        <v>158</v>
      </c>
      <c r="K8" s="81" t="s">
        <v>159</v>
      </c>
      <c r="L8" s="82" t="s">
        <v>160</v>
      </c>
      <c r="M8" s="83"/>
      <c r="N8" s="84"/>
      <c r="O8" s="21"/>
      <c r="P8" s="21"/>
      <c r="Q8" s="21"/>
      <c r="R8" s="21"/>
      <c r="S8" s="21"/>
      <c r="T8" s="21"/>
    </row>
    <row r="9" spans="1:20" ht="23.25" customHeight="1" thickTop="1" thickBot="1" x14ac:dyDescent="0.3">
      <c r="A9" s="85" t="s">
        <v>163</v>
      </c>
      <c r="B9" s="86">
        <v>7</v>
      </c>
      <c r="C9" s="99" t="s">
        <v>28</v>
      </c>
      <c r="D9" s="87" t="s">
        <v>29</v>
      </c>
      <c r="E9" s="88" t="s">
        <v>35</v>
      </c>
      <c r="F9" s="88" t="s">
        <v>102</v>
      </c>
      <c r="G9" s="88" t="s">
        <v>30</v>
      </c>
      <c r="H9" s="89" t="s">
        <v>31</v>
      </c>
      <c r="I9" s="90" t="s">
        <v>32</v>
      </c>
      <c r="J9" s="88" t="s">
        <v>103</v>
      </c>
      <c r="K9" s="88" t="s">
        <v>33</v>
      </c>
      <c r="L9" s="89" t="s">
        <v>34</v>
      </c>
      <c r="M9" s="90"/>
      <c r="N9" s="91"/>
      <c r="O9" s="21"/>
      <c r="P9" s="21"/>
      <c r="Q9" s="21"/>
      <c r="R9" s="21"/>
      <c r="S9" s="21"/>
      <c r="T9" s="21"/>
    </row>
    <row r="10" spans="1:20" ht="23.25" customHeight="1" thickBot="1" x14ac:dyDescent="0.3">
      <c r="A10" s="75" t="s">
        <v>163</v>
      </c>
      <c r="B10" s="65">
        <v>8</v>
      </c>
      <c r="C10" s="99" t="s">
        <v>104</v>
      </c>
      <c r="D10" s="66" t="s">
        <v>50</v>
      </c>
      <c r="E10" s="67" t="s">
        <v>54</v>
      </c>
      <c r="F10" s="67" t="s">
        <v>105</v>
      </c>
      <c r="G10" s="67" t="s">
        <v>53</v>
      </c>
      <c r="H10" s="71" t="s">
        <v>106</v>
      </c>
      <c r="I10" s="72" t="s">
        <v>107</v>
      </c>
      <c r="J10" s="67" t="s">
        <v>108</v>
      </c>
      <c r="K10" s="67" t="s">
        <v>109</v>
      </c>
      <c r="L10" s="71" t="s">
        <v>110</v>
      </c>
      <c r="M10" s="72"/>
      <c r="N10" s="67"/>
      <c r="O10" s="21"/>
      <c r="P10" s="21"/>
      <c r="Q10" s="21"/>
      <c r="R10" s="21"/>
      <c r="S10" s="21"/>
      <c r="T10" s="21"/>
    </row>
    <row r="11" spans="1:20" ht="23.25" customHeight="1" thickBot="1" x14ac:dyDescent="0.3">
      <c r="A11" s="75" t="s">
        <v>163</v>
      </c>
      <c r="B11" s="65">
        <v>10</v>
      </c>
      <c r="C11" s="100" t="s">
        <v>115</v>
      </c>
      <c r="D11" s="66" t="s">
        <v>12</v>
      </c>
      <c r="E11" s="67" t="s">
        <v>17</v>
      </c>
      <c r="F11" s="67" t="s">
        <v>116</v>
      </c>
      <c r="G11" s="67" t="s">
        <v>16</v>
      </c>
      <c r="H11" s="71" t="s">
        <v>117</v>
      </c>
      <c r="I11" s="72" t="s">
        <v>15</v>
      </c>
      <c r="J11" s="67" t="s">
        <v>118</v>
      </c>
      <c r="K11" s="67" t="s">
        <v>13</v>
      </c>
      <c r="L11" s="71" t="s">
        <v>14</v>
      </c>
      <c r="M11" s="72"/>
      <c r="N11" s="67"/>
      <c r="O11" s="21"/>
      <c r="P11" s="21"/>
      <c r="Q11" s="21"/>
      <c r="R11" s="21"/>
      <c r="S11" s="21"/>
      <c r="T11" s="21"/>
    </row>
    <row r="12" spans="1:20" ht="23.25" customHeight="1" thickBot="1" x14ac:dyDescent="0.3">
      <c r="A12" s="75" t="s">
        <v>163</v>
      </c>
      <c r="B12" s="65">
        <v>12</v>
      </c>
      <c r="C12" s="100" t="s">
        <v>136</v>
      </c>
      <c r="D12" s="66" t="s">
        <v>39</v>
      </c>
      <c r="E12" s="67" t="s">
        <v>137</v>
      </c>
      <c r="F12" s="67" t="s">
        <v>138</v>
      </c>
      <c r="G12" s="67" t="s">
        <v>40</v>
      </c>
      <c r="H12" s="71" t="s">
        <v>41</v>
      </c>
      <c r="I12" s="72" t="s">
        <v>139</v>
      </c>
      <c r="J12" s="67" t="s">
        <v>140</v>
      </c>
      <c r="K12" s="67" t="s">
        <v>141</v>
      </c>
      <c r="L12" s="71" t="s">
        <v>142</v>
      </c>
      <c r="M12" s="72"/>
      <c r="N12" s="67"/>
      <c r="O12" s="21"/>
      <c r="P12" s="21"/>
      <c r="Q12" s="21"/>
      <c r="R12" s="21"/>
      <c r="S12" s="21"/>
      <c r="T12" s="21"/>
    </row>
    <row r="13" spans="1:20" ht="23.25" customHeight="1" thickBot="1" x14ac:dyDescent="0.3">
      <c r="A13" s="75" t="s">
        <v>163</v>
      </c>
      <c r="B13" s="68">
        <v>9</v>
      </c>
      <c r="C13" s="99" t="s">
        <v>23</v>
      </c>
      <c r="D13" s="66" t="s">
        <v>146</v>
      </c>
      <c r="E13" s="67" t="s">
        <v>27</v>
      </c>
      <c r="F13" s="67" t="s">
        <v>147</v>
      </c>
      <c r="G13" s="67" t="s">
        <v>25</v>
      </c>
      <c r="H13" s="71" t="s">
        <v>26</v>
      </c>
      <c r="I13" s="72" t="s">
        <v>24</v>
      </c>
      <c r="J13" s="67" t="s">
        <v>148</v>
      </c>
      <c r="K13" s="67" t="s">
        <v>149</v>
      </c>
      <c r="L13" s="71" t="s">
        <v>150</v>
      </c>
      <c r="M13" s="72"/>
      <c r="N13" s="67"/>
      <c r="O13" s="21"/>
      <c r="P13" s="21"/>
      <c r="Q13" s="21"/>
      <c r="R13" s="21"/>
      <c r="S13" s="21"/>
      <c r="T13" s="21"/>
    </row>
    <row r="14" spans="1:20" ht="23.25" customHeight="1" thickBot="1" x14ac:dyDescent="0.3">
      <c r="A14" s="75" t="s">
        <v>163</v>
      </c>
      <c r="B14" s="65">
        <v>11</v>
      </c>
      <c r="C14" s="100" t="s">
        <v>168</v>
      </c>
      <c r="D14" s="66" t="s">
        <v>20</v>
      </c>
      <c r="E14" s="67" t="s">
        <v>22</v>
      </c>
      <c r="F14" s="67" t="s">
        <v>151</v>
      </c>
      <c r="G14" s="67" t="s">
        <v>21</v>
      </c>
      <c r="H14" s="73" t="s">
        <v>152</v>
      </c>
      <c r="I14" s="74" t="s">
        <v>153</v>
      </c>
      <c r="J14" s="76" t="s">
        <v>171</v>
      </c>
      <c r="K14" s="67" t="s">
        <v>154</v>
      </c>
      <c r="L14" s="77" t="s">
        <v>172</v>
      </c>
      <c r="M14" s="74"/>
      <c r="N14" s="76"/>
      <c r="O14" s="21"/>
      <c r="P14" s="21"/>
      <c r="Q14" s="21"/>
      <c r="R14" s="21"/>
      <c r="S14" s="21"/>
      <c r="T14" s="21"/>
    </row>
    <row r="15" spans="1:20" ht="23.25" customHeight="1" thickBot="1" x14ac:dyDescent="0.25">
      <c r="A15" s="21"/>
      <c r="B15" s="25"/>
      <c r="C15" s="21"/>
      <c r="D15" s="25"/>
      <c r="E15" s="25"/>
      <c r="F15" s="25"/>
      <c r="G15" s="25"/>
      <c r="H15" s="25"/>
      <c r="I15" s="25"/>
      <c r="J15" s="25"/>
      <c r="K15" s="25"/>
      <c r="L15" s="21"/>
      <c r="M15" s="25"/>
      <c r="N15" s="21"/>
      <c r="O15" s="21"/>
      <c r="P15" s="21"/>
      <c r="Q15" s="21"/>
      <c r="R15" s="21"/>
      <c r="S15" s="21"/>
      <c r="T15" s="21"/>
    </row>
    <row r="16" spans="1:20" ht="23.25" customHeight="1" thickBot="1" x14ac:dyDescent="0.25">
      <c r="A16" s="21"/>
      <c r="B16" s="25"/>
      <c r="C16" s="21"/>
      <c r="D16" s="25"/>
      <c r="E16" s="25"/>
      <c r="F16" s="25"/>
      <c r="G16" s="25"/>
      <c r="H16" s="25"/>
      <c r="I16" s="25"/>
      <c r="J16" s="25"/>
      <c r="K16" s="25"/>
      <c r="L16" s="21"/>
      <c r="M16" s="25"/>
      <c r="N16" s="21"/>
      <c r="O16" s="21"/>
      <c r="P16" s="21"/>
      <c r="Q16" s="21"/>
      <c r="R16" s="21"/>
      <c r="S16" s="21"/>
      <c r="T16" s="21"/>
    </row>
    <row r="17" spans="1:20" ht="23.25" customHeight="1" thickBot="1" x14ac:dyDescent="0.25">
      <c r="A17" s="21"/>
      <c r="B17" s="25"/>
      <c r="C17" s="21"/>
      <c r="D17" s="25"/>
      <c r="E17" s="25"/>
      <c r="F17" s="25"/>
      <c r="G17" s="25"/>
      <c r="H17" s="25"/>
      <c r="I17" s="25"/>
      <c r="J17" s="25"/>
      <c r="K17" s="25"/>
      <c r="L17" s="21"/>
      <c r="M17" s="25"/>
      <c r="N17" s="21"/>
      <c r="O17" s="21"/>
      <c r="P17" s="21"/>
      <c r="Q17" s="21"/>
      <c r="R17" s="21"/>
      <c r="S17" s="21"/>
      <c r="T17" s="21"/>
    </row>
    <row r="18" spans="1:20" ht="13.5" thickBo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3.5" thickBo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3.5" thickBo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</sheetData>
  <sortState ref="A3:N14">
    <sortCondition ref="A3:A14"/>
  </sortState>
  <mergeCells count="2">
    <mergeCell ref="E1:H1"/>
    <mergeCell ref="I1:L1"/>
  </mergeCells>
  <hyperlinks>
    <hyperlink ref="D9" r:id="rId1"/>
    <hyperlink ref="D7" r:id="rId2"/>
    <hyperlink ref="D13" r:id="rId3"/>
    <hyperlink ref="D14" r:id="rId4"/>
    <hyperlink ref="D8" r:id="rId5"/>
    <hyperlink ref="D6" r:id="rId6"/>
  </hyperlinks>
  <pageMargins left="0.7" right="0.7" top="0.75" bottom="0.75" header="0.3" footer="0.3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64" zoomScaleNormal="64" workbookViewId="0">
      <selection activeCell="P12" sqref="P12"/>
    </sheetView>
  </sheetViews>
  <sheetFormatPr defaultRowHeight="24.75" x14ac:dyDescent="0.4"/>
  <cols>
    <col min="1" max="1" width="8.85546875" style="16" bestFit="1" customWidth="1"/>
    <col min="2" max="2" width="3.42578125" style="16" bestFit="1" customWidth="1"/>
    <col min="3" max="4" width="27" style="16" bestFit="1" customWidth="1"/>
    <col min="5" max="5" width="7.140625" style="16" bestFit="1" customWidth="1"/>
    <col min="6" max="6" width="14.7109375" style="16" bestFit="1" customWidth="1"/>
    <col min="7" max="7" width="17.5703125" style="16" bestFit="1" customWidth="1"/>
    <col min="8" max="8" width="8.42578125" style="16" bestFit="1" customWidth="1"/>
    <col min="9" max="9" width="9.140625" style="16"/>
    <col min="10" max="10" width="8.5703125" style="16" bestFit="1" customWidth="1"/>
    <col min="11" max="11" width="3.42578125" style="16" bestFit="1" customWidth="1"/>
    <col min="12" max="13" width="30.5703125" style="16" bestFit="1" customWidth="1"/>
    <col min="14" max="14" width="7.140625" style="16" bestFit="1" customWidth="1"/>
    <col min="15" max="15" width="14.7109375" style="16" bestFit="1" customWidth="1"/>
    <col min="16" max="16" width="17.5703125" style="16" bestFit="1" customWidth="1"/>
    <col min="17" max="17" width="8.42578125" style="16" bestFit="1" customWidth="1"/>
    <col min="18" max="16384" width="9.140625" style="16"/>
  </cols>
  <sheetData>
    <row r="1" spans="1:17" x14ac:dyDescent="0.4">
      <c r="C1" s="113" t="s">
        <v>97</v>
      </c>
      <c r="D1" s="113"/>
      <c r="E1" s="113"/>
      <c r="F1" s="113"/>
      <c r="G1" s="113"/>
      <c r="L1" s="114" t="s">
        <v>98</v>
      </c>
      <c r="M1" s="114"/>
      <c r="N1" s="114"/>
      <c r="O1" s="114"/>
      <c r="P1" s="114"/>
      <c r="Q1" s="114"/>
    </row>
    <row r="2" spans="1:17" x14ac:dyDescent="0.4">
      <c r="C2" s="113"/>
      <c r="D2" s="113"/>
      <c r="E2" s="113"/>
      <c r="F2" s="113"/>
      <c r="G2" s="113"/>
      <c r="L2" s="114"/>
      <c r="M2" s="114"/>
      <c r="N2" s="114"/>
      <c r="O2" s="114"/>
      <c r="P2" s="114"/>
      <c r="Q2" s="114"/>
    </row>
    <row r="3" spans="1:17" x14ac:dyDescent="0.4">
      <c r="C3" s="16" t="s">
        <v>0</v>
      </c>
      <c r="D3" s="16" t="s">
        <v>1</v>
      </c>
      <c r="E3" s="16" t="s">
        <v>4</v>
      </c>
      <c r="F3" s="16" t="s">
        <v>2</v>
      </c>
      <c r="G3" s="16" t="s">
        <v>3</v>
      </c>
      <c r="H3" s="16" t="s">
        <v>5</v>
      </c>
      <c r="L3" s="16" t="s">
        <v>0</v>
      </c>
      <c r="M3" s="16" t="s">
        <v>1</v>
      </c>
      <c r="N3" s="16" t="s">
        <v>4</v>
      </c>
      <c r="O3" s="16" t="s">
        <v>2</v>
      </c>
      <c r="P3" s="16" t="s">
        <v>3</v>
      </c>
      <c r="Q3" s="16" t="s">
        <v>5</v>
      </c>
    </row>
    <row r="4" spans="1:17" ht="26.25" customHeight="1" x14ac:dyDescent="0.4">
      <c r="A4" s="112" t="s">
        <v>88</v>
      </c>
      <c r="B4" s="16">
        <v>1</v>
      </c>
      <c r="C4" s="93" t="s">
        <v>165</v>
      </c>
      <c r="D4" s="95" t="s">
        <v>70</v>
      </c>
      <c r="E4" s="28">
        <v>16</v>
      </c>
      <c r="F4" s="50">
        <v>14.7</v>
      </c>
      <c r="G4" s="50">
        <v>5.3</v>
      </c>
      <c r="H4" s="16">
        <f>SUM(F4:G4)</f>
        <v>20</v>
      </c>
      <c r="J4" s="112" t="s">
        <v>88</v>
      </c>
      <c r="K4" s="16">
        <v>4</v>
      </c>
      <c r="L4" s="93" t="s">
        <v>84</v>
      </c>
      <c r="M4" s="95" t="s">
        <v>167</v>
      </c>
      <c r="N4" s="28">
        <v>-5</v>
      </c>
      <c r="O4" s="50">
        <v>8.3000000000000007</v>
      </c>
      <c r="P4" s="50">
        <v>11.7</v>
      </c>
      <c r="Q4" s="16">
        <f>SUM(O4:P4)</f>
        <v>20</v>
      </c>
    </row>
    <row r="5" spans="1:17" ht="26.25" x14ac:dyDescent="0.4">
      <c r="A5" s="112"/>
      <c r="B5" s="16">
        <v>2</v>
      </c>
      <c r="C5" s="94" t="s">
        <v>68</v>
      </c>
      <c r="D5" s="96" t="s">
        <v>86</v>
      </c>
      <c r="E5" s="28">
        <v>14</v>
      </c>
      <c r="F5" s="50">
        <v>14.22</v>
      </c>
      <c r="G5" s="50">
        <v>5.78</v>
      </c>
      <c r="H5" s="16">
        <f t="shared" ref="H5:H10" si="0">SUM(F5:G5)</f>
        <v>20</v>
      </c>
      <c r="J5" s="112"/>
      <c r="K5" s="16">
        <v>5</v>
      </c>
      <c r="L5" s="94" t="s">
        <v>168</v>
      </c>
      <c r="M5" s="96" t="s">
        <v>169</v>
      </c>
      <c r="N5" s="28">
        <v>-13</v>
      </c>
      <c r="O5" s="50">
        <v>6.03</v>
      </c>
      <c r="P5" s="50">
        <v>13.97</v>
      </c>
      <c r="Q5" s="16">
        <f t="shared" ref="Q5:Q14" si="1">SUM(O5:P5)</f>
        <v>20</v>
      </c>
    </row>
    <row r="6" spans="1:17" ht="26.25" x14ac:dyDescent="0.4">
      <c r="A6" s="112"/>
      <c r="B6" s="16">
        <v>3</v>
      </c>
      <c r="C6" s="98" t="s">
        <v>85</v>
      </c>
      <c r="D6" s="97" t="s">
        <v>166</v>
      </c>
      <c r="E6" s="28">
        <v>2</v>
      </c>
      <c r="F6" s="50">
        <v>10.71</v>
      </c>
      <c r="G6" s="50">
        <v>9.2899999999999991</v>
      </c>
      <c r="H6" s="16">
        <f t="shared" si="0"/>
        <v>20</v>
      </c>
      <c r="J6" s="112"/>
      <c r="K6" s="16">
        <v>6</v>
      </c>
      <c r="L6" s="98" t="s">
        <v>164</v>
      </c>
      <c r="M6" s="97" t="s">
        <v>69</v>
      </c>
      <c r="N6" s="28">
        <v>21</v>
      </c>
      <c r="O6" s="50">
        <v>15.79</v>
      </c>
      <c r="P6" s="50">
        <v>4.21</v>
      </c>
      <c r="Q6" s="16">
        <f t="shared" si="1"/>
        <v>20</v>
      </c>
    </row>
    <row r="7" spans="1:17" x14ac:dyDescent="0.4">
      <c r="A7" s="19"/>
      <c r="C7" s="17"/>
      <c r="D7" s="17"/>
      <c r="E7" s="17"/>
      <c r="F7" s="17"/>
      <c r="G7" s="17"/>
      <c r="J7" s="19"/>
      <c r="L7" s="17"/>
      <c r="M7" s="17"/>
      <c r="N7" s="17"/>
      <c r="O7" s="18"/>
      <c r="P7" s="18"/>
    </row>
    <row r="8" spans="1:17" ht="26.25" customHeight="1" x14ac:dyDescent="0.4">
      <c r="A8" s="112" t="s">
        <v>89</v>
      </c>
      <c r="B8" s="16">
        <v>1</v>
      </c>
      <c r="C8" s="96" t="s">
        <v>86</v>
      </c>
      <c r="D8" s="95" t="s">
        <v>70</v>
      </c>
      <c r="E8" s="28">
        <v>-9</v>
      </c>
      <c r="F8" s="51">
        <v>7.1</v>
      </c>
      <c r="G8" s="51">
        <v>12.9</v>
      </c>
      <c r="H8" s="16">
        <f t="shared" si="0"/>
        <v>20</v>
      </c>
      <c r="J8" s="112" t="s">
        <v>89</v>
      </c>
      <c r="K8" s="16">
        <v>4</v>
      </c>
      <c r="L8" s="96" t="s">
        <v>169</v>
      </c>
      <c r="M8" s="95" t="s">
        <v>167</v>
      </c>
      <c r="N8" s="28">
        <v>-14</v>
      </c>
      <c r="O8" s="51">
        <v>5.78</v>
      </c>
      <c r="P8" s="51">
        <v>14.22</v>
      </c>
      <c r="Q8" s="16">
        <f t="shared" si="1"/>
        <v>20</v>
      </c>
    </row>
    <row r="9" spans="1:17" ht="26.25" x14ac:dyDescent="0.4">
      <c r="A9" s="112"/>
      <c r="B9" s="16">
        <v>2</v>
      </c>
      <c r="C9" s="98" t="s">
        <v>85</v>
      </c>
      <c r="D9" s="94" t="s">
        <v>68</v>
      </c>
      <c r="E9" s="28">
        <v>11</v>
      </c>
      <c r="F9" s="51">
        <v>13.45</v>
      </c>
      <c r="G9" s="51">
        <v>6.55</v>
      </c>
      <c r="H9" s="16">
        <f t="shared" si="0"/>
        <v>20</v>
      </c>
      <c r="J9" s="112"/>
      <c r="K9" s="16">
        <v>5</v>
      </c>
      <c r="L9" s="98" t="s">
        <v>164</v>
      </c>
      <c r="M9" s="94" t="s">
        <v>168</v>
      </c>
      <c r="N9" s="28">
        <v>6</v>
      </c>
      <c r="O9" s="51">
        <v>13.71</v>
      </c>
      <c r="P9" s="51">
        <v>6.29</v>
      </c>
      <c r="Q9" s="16">
        <f t="shared" si="1"/>
        <v>20</v>
      </c>
    </row>
    <row r="10" spans="1:17" ht="26.25" x14ac:dyDescent="0.4">
      <c r="A10" s="112"/>
      <c r="B10" s="16">
        <v>3</v>
      </c>
      <c r="C10" s="97" t="s">
        <v>166</v>
      </c>
      <c r="D10" s="93" t="s">
        <v>165</v>
      </c>
      <c r="E10" s="28">
        <v>-37</v>
      </c>
      <c r="F10" s="51">
        <v>1.59</v>
      </c>
      <c r="G10" s="51">
        <v>18.41</v>
      </c>
      <c r="H10" s="16">
        <f t="shared" si="0"/>
        <v>20</v>
      </c>
      <c r="J10" s="112"/>
      <c r="K10" s="16">
        <v>6</v>
      </c>
      <c r="L10" s="97" t="s">
        <v>69</v>
      </c>
      <c r="M10" s="93" t="s">
        <v>84</v>
      </c>
      <c r="N10" s="28">
        <v>15</v>
      </c>
      <c r="O10" s="51">
        <v>14.46</v>
      </c>
      <c r="P10" s="51">
        <v>5.54</v>
      </c>
      <c r="Q10" s="16">
        <f t="shared" si="1"/>
        <v>20</v>
      </c>
    </row>
    <row r="11" spans="1:17" x14ac:dyDescent="0.4">
      <c r="A11" s="19"/>
      <c r="C11" s="17"/>
      <c r="D11" s="17"/>
      <c r="E11" s="17"/>
      <c r="F11" s="18"/>
      <c r="G11" s="18"/>
      <c r="J11" s="19"/>
      <c r="L11" s="17"/>
      <c r="M11" s="17"/>
      <c r="N11" s="17"/>
      <c r="O11" s="18"/>
      <c r="P11" s="18"/>
    </row>
    <row r="12" spans="1:17" ht="26.25" customHeight="1" x14ac:dyDescent="0.4">
      <c r="A12" s="112" t="s">
        <v>90</v>
      </c>
      <c r="B12" s="16">
        <v>1</v>
      </c>
      <c r="C12" s="97" t="s">
        <v>166</v>
      </c>
      <c r="D12" s="96" t="s">
        <v>86</v>
      </c>
      <c r="E12" s="28">
        <v>-3</v>
      </c>
      <c r="F12" s="52">
        <v>8.9499999999999993</v>
      </c>
      <c r="G12" s="52">
        <v>11.05</v>
      </c>
      <c r="H12" s="16">
        <f>SUM(F12:G12)</f>
        <v>20</v>
      </c>
      <c r="J12" s="112" t="s">
        <v>90</v>
      </c>
      <c r="K12" s="16">
        <v>4</v>
      </c>
      <c r="L12" s="97" t="s">
        <v>69</v>
      </c>
      <c r="M12" s="96" t="s">
        <v>169</v>
      </c>
      <c r="N12" s="28">
        <v>7</v>
      </c>
      <c r="O12" s="52">
        <v>12.31</v>
      </c>
      <c r="P12" s="52">
        <v>7.69</v>
      </c>
      <c r="Q12" s="16">
        <f t="shared" si="1"/>
        <v>20</v>
      </c>
    </row>
    <row r="13" spans="1:17" ht="26.25" x14ac:dyDescent="0.4">
      <c r="A13" s="112"/>
      <c r="B13" s="16">
        <v>2</v>
      </c>
      <c r="C13" s="93" t="s">
        <v>165</v>
      </c>
      <c r="D13" s="94" t="s">
        <v>68</v>
      </c>
      <c r="E13" s="28">
        <v>13</v>
      </c>
      <c r="F13" s="52">
        <v>13.97</v>
      </c>
      <c r="G13" s="52">
        <v>6.03</v>
      </c>
      <c r="H13" s="16">
        <f>SUM(F13:G13)</f>
        <v>20</v>
      </c>
      <c r="J13" s="112"/>
      <c r="K13" s="16">
        <v>5</v>
      </c>
      <c r="L13" s="93" t="s">
        <v>84</v>
      </c>
      <c r="M13" s="94" t="s">
        <v>168</v>
      </c>
      <c r="N13" s="28">
        <v>38</v>
      </c>
      <c r="O13" s="52">
        <v>18.54</v>
      </c>
      <c r="P13" s="52">
        <v>1.46</v>
      </c>
      <c r="Q13" s="16">
        <f t="shared" si="1"/>
        <v>20</v>
      </c>
    </row>
    <row r="14" spans="1:17" ht="26.25" x14ac:dyDescent="0.4">
      <c r="A14" s="112"/>
      <c r="B14" s="16">
        <v>3</v>
      </c>
      <c r="C14" s="95" t="s">
        <v>70</v>
      </c>
      <c r="D14" s="98" t="s">
        <v>85</v>
      </c>
      <c r="E14" s="28">
        <v>21</v>
      </c>
      <c r="F14" s="52">
        <v>15.79</v>
      </c>
      <c r="G14" s="52">
        <v>4.21</v>
      </c>
      <c r="H14" s="16">
        <f>SUM(F14:G14)</f>
        <v>20</v>
      </c>
      <c r="J14" s="112"/>
      <c r="K14" s="16">
        <v>6</v>
      </c>
      <c r="L14" s="95" t="s">
        <v>167</v>
      </c>
      <c r="M14" s="98" t="s">
        <v>164</v>
      </c>
      <c r="N14" s="28">
        <v>13</v>
      </c>
      <c r="O14" s="52">
        <v>13.97</v>
      </c>
      <c r="P14" s="52">
        <v>6.03</v>
      </c>
      <c r="Q14" s="16">
        <f t="shared" si="1"/>
        <v>20</v>
      </c>
    </row>
    <row r="15" spans="1:17" x14ac:dyDescent="0.4">
      <c r="A15" s="19"/>
      <c r="E15" s="17"/>
      <c r="F15" s="18"/>
      <c r="G15" s="18"/>
      <c r="J15" s="19"/>
      <c r="N15" s="17"/>
      <c r="O15" s="18"/>
      <c r="P15" s="18"/>
    </row>
    <row r="16" spans="1:17" x14ac:dyDescent="0.4">
      <c r="A16" s="19"/>
      <c r="J16" s="19"/>
    </row>
    <row r="17" spans="1:10" x14ac:dyDescent="0.4">
      <c r="A17" s="20"/>
      <c r="J17" s="20"/>
    </row>
  </sheetData>
  <mergeCells count="8">
    <mergeCell ref="A12:A14"/>
    <mergeCell ref="J12:J14"/>
    <mergeCell ref="C1:G2"/>
    <mergeCell ref="L1:Q2"/>
    <mergeCell ref="A4:A6"/>
    <mergeCell ref="J4:J6"/>
    <mergeCell ref="A8:A10"/>
    <mergeCell ref="J8:J10"/>
  </mergeCells>
  <hyperlinks>
    <hyperlink ref="N6" r:id="rId1" display="https://webutil.bridgebase.com/v2/tview.php?t=66058-1611590304&amp;u=Hmiklos11"/>
    <hyperlink ref="E6" r:id="rId2" display="https://webutil.bridgebase.com/v2/tview.php?t=88641-1611767213&amp;u=Judit1961"/>
    <hyperlink ref="N4" r:id="rId3" display="https://webutil.bridgebase.com/v2/tview.php?t=88977-1611768777&amp;u=kiskoszegi"/>
    <hyperlink ref="E4" r:id="rId4" display="https://webutil.bridgebase.com/v2/tview.php?t=89436-1611770419&amp;u=barkasz69"/>
    <hyperlink ref="E5" r:id="rId5" display="https://webutil.bridgebase.com/v2/tview.php?t=90959-1611775890&amp;u=bi1"/>
    <hyperlink ref="N5" r:id="rId6" display="https://webutil.bridgebase.com/v2/tview.php?t=90957-1611775861&amp;u=moli53"/>
    <hyperlink ref="N9" r:id="rId7" display="https://webutil.bridgebase.com/v2/tview.php?t=44946-1612207798&amp;u=bakfu"/>
    <hyperlink ref="N10" r:id="rId8" display="https://webutil.bridgebase.com/v2/tview.php?t=53997-1612287109&amp;u=evarnai"/>
    <hyperlink ref="N8" r:id="rId9" display="https://webutil.bridgebase.com/v2/tview.php?t=66310-1612378787&amp;u=fazeek"/>
    <hyperlink ref="E8" r:id="rId10" display="https://webutil.bridgebase.com/v2/tview.php?t=65361-1612375254&amp;u=balamber66"/>
    <hyperlink ref="E9" r:id="rId11" display="https://webutil.bridgebase.com/v2/tview.php?t=75551-1612459892&amp;u=demaja"/>
    <hyperlink ref="E10" r:id="rId12" display="https://webutil.bridgebase.com/v2/tview.php?t=86595-1612547947&amp;u=barkasz69"/>
    <hyperlink ref="N12" r:id="rId13" display="https://webutil.bridgebase.com/v2/tview.php?t=35671-1612972793&amp;u=kati4849"/>
    <hyperlink ref="E12" r:id="rId14" display="https://webutil.bridgebase.com/v2/tview.php?t=36381-1612976368&amp;u=stwit"/>
    <hyperlink ref="E14" r:id="rId15" display="https://webutil.bridgebase.com/v2/tview.php?t=37226-1612980014&amp;u=boti2"/>
    <hyperlink ref="N14" r:id="rId16" display="https://webutil.bridgebase.com/v2/tview.php?t=37925-1612982635&amp;u=fazeek"/>
    <hyperlink ref="E13" r:id="rId17" display="https://webutil.bridgebase.com/v2/tview.php?t=59926-1613158200&amp;u=barkasz69"/>
    <hyperlink ref="N13" r:id="rId18" display="https://webutil.bridgebase.com/v2/tview.php?t=70174-1613244702&amp;u=bolcsyke"/>
  </hyperlinks>
  <pageMargins left="0.7" right="0.7" top="0.75" bottom="0.75" header="0.3" footer="0.3"/>
  <pageSetup paperSize="9" orientation="portrait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2" zoomScale="68" zoomScaleNormal="68" workbookViewId="0">
      <selection activeCell="F17" sqref="F17"/>
    </sheetView>
  </sheetViews>
  <sheetFormatPr defaultRowHeight="15" x14ac:dyDescent="0.25"/>
  <cols>
    <col min="1" max="1" width="28.85546875" style="63" customWidth="1"/>
    <col min="2" max="7" width="15.28515625" style="63" bestFit="1" customWidth="1"/>
    <col min="8" max="8" width="15" style="63" bestFit="1" customWidth="1"/>
    <col min="9" max="9" width="13.140625" style="63" bestFit="1" customWidth="1"/>
    <col min="10" max="10" width="14.28515625" style="63" bestFit="1" customWidth="1"/>
    <col min="11" max="11" width="13.140625" style="63" bestFit="1" customWidth="1"/>
    <col min="12" max="16384" width="9.140625" style="63"/>
  </cols>
  <sheetData>
    <row r="1" spans="1:11" ht="20.25" thickBot="1" x14ac:dyDescent="0.3">
      <c r="A1" s="11" t="s">
        <v>97</v>
      </c>
      <c r="B1" s="12"/>
      <c r="C1" s="12"/>
      <c r="D1" s="12"/>
      <c r="E1" s="12"/>
      <c r="F1" s="12"/>
      <c r="G1" s="12"/>
      <c r="H1" s="12" t="s">
        <v>76</v>
      </c>
      <c r="I1" s="12" t="s">
        <v>77</v>
      </c>
      <c r="J1" s="12"/>
    </row>
    <row r="2" spans="1:11" ht="21" thickTop="1" thickBot="1" x14ac:dyDescent="0.3">
      <c r="A2" s="13"/>
      <c r="B2" s="13" t="s">
        <v>176</v>
      </c>
      <c r="C2" s="13" t="s">
        <v>174</v>
      </c>
      <c r="D2" s="13" t="s">
        <v>178</v>
      </c>
      <c r="E2" s="13" t="s">
        <v>181</v>
      </c>
      <c r="F2" s="13" t="s">
        <v>180</v>
      </c>
      <c r="G2" s="13" t="s">
        <v>179</v>
      </c>
      <c r="H2" s="14" t="s">
        <v>75</v>
      </c>
      <c r="I2" s="14" t="s">
        <v>74</v>
      </c>
      <c r="J2" s="12" t="s">
        <v>11</v>
      </c>
      <c r="K2" s="29" t="s">
        <v>65</v>
      </c>
    </row>
    <row r="3" spans="1:11" ht="27.75" thickTop="1" thickBot="1" x14ac:dyDescent="0.45">
      <c r="A3" s="47" t="s">
        <v>165</v>
      </c>
      <c r="B3" s="49"/>
      <c r="C3" s="54">
        <f>Alapszakasz_mérkőzések!F18</f>
        <v>15.15</v>
      </c>
      <c r="D3" s="54">
        <f>Alapszakasz_mérkőzések!F22</f>
        <v>14.22</v>
      </c>
      <c r="E3" s="55">
        <f>Rájátszás_mérkőzések!F13</f>
        <v>13.97</v>
      </c>
      <c r="F3" s="56">
        <f>Rájátszás_mérkőzések!G10</f>
        <v>18.41</v>
      </c>
      <c r="G3" s="57">
        <f>Rájátszás_mérkőzések!F4</f>
        <v>14.7</v>
      </c>
      <c r="H3" s="14">
        <f>SUM(B3:D3)</f>
        <v>29.37</v>
      </c>
      <c r="I3" s="14">
        <f>Alapszakasz_kereszttábla!O5</f>
        <v>23.204999999999998</v>
      </c>
      <c r="J3" s="12">
        <f>SUM(H3:I3, E3,F3,G3)</f>
        <v>99.655000000000001</v>
      </c>
      <c r="K3" s="63">
        <v>3</v>
      </c>
    </row>
    <row r="4" spans="1:11" ht="27.75" thickTop="1" thickBot="1" x14ac:dyDescent="0.45">
      <c r="A4" s="47" t="s">
        <v>85</v>
      </c>
      <c r="B4" s="58">
        <f>Alapszakasz_mérkőzések!G18</f>
        <v>4.8499999999999996</v>
      </c>
      <c r="C4" s="15"/>
      <c r="D4" s="59">
        <f>Alapszakasz_mérkőzések!F10</f>
        <v>17.399999999999999</v>
      </c>
      <c r="E4" s="56">
        <f>Rájátszás_mérkőzések!F9</f>
        <v>13.45</v>
      </c>
      <c r="F4" s="57">
        <f>Rájátszás_mérkőzések!F6</f>
        <v>10.71</v>
      </c>
      <c r="G4" s="55">
        <f>Rájátszás_mérkőzések!G14</f>
        <v>4.21</v>
      </c>
      <c r="H4" s="14">
        <f t="shared" ref="H4:H5" si="0">SUM(B4:D4)</f>
        <v>22.25</v>
      </c>
      <c r="I4" s="14">
        <f>Alapszakasz_kereszttábla!O3</f>
        <v>15.935000000000002</v>
      </c>
      <c r="J4" s="12">
        <f>SUM(H4:I4, E4,F4,G4)</f>
        <v>66.555000000000007</v>
      </c>
      <c r="K4" s="63">
        <v>3</v>
      </c>
    </row>
    <row r="5" spans="1:11" ht="27.75" thickTop="1" thickBot="1" x14ac:dyDescent="0.45">
      <c r="A5" s="47" t="s">
        <v>86</v>
      </c>
      <c r="B5" s="58">
        <f>Alapszakasz_mérkőzések!G22</f>
        <v>5.78</v>
      </c>
      <c r="C5" s="59">
        <f>Alapszakasz_mérkőzések!G10</f>
        <v>2.6</v>
      </c>
      <c r="D5" s="15"/>
      <c r="E5" s="57">
        <f>Rájátszás_mérkőzések!G5</f>
        <v>5.78</v>
      </c>
      <c r="F5" s="55">
        <f>Rájátszás_mérkőzések!G12</f>
        <v>11.05</v>
      </c>
      <c r="G5" s="56">
        <f>Rájátszás_mérkőzések!F8</f>
        <v>7.1</v>
      </c>
      <c r="H5" s="14">
        <f t="shared" si="0"/>
        <v>8.3800000000000008</v>
      </c>
      <c r="I5" s="14">
        <f>Alapszakasz_kereszttábla!O7</f>
        <v>21.88</v>
      </c>
      <c r="J5" s="12">
        <f>SUM(H5:I5, E5,F5,G5)</f>
        <v>54.190000000000005</v>
      </c>
      <c r="K5" s="63">
        <v>3</v>
      </c>
    </row>
    <row r="6" spans="1:11" ht="27.75" thickTop="1" thickBot="1" x14ac:dyDescent="0.45">
      <c r="A6" s="47" t="s">
        <v>68</v>
      </c>
      <c r="B6" s="60">
        <f>Rájátszás_mérkőzések!G13</f>
        <v>6.03</v>
      </c>
      <c r="C6" s="56">
        <f>Rájátszás_mérkőzések!G9</f>
        <v>6.55</v>
      </c>
      <c r="D6" s="57">
        <f>Rájátszás_mérkőzések!F5</f>
        <v>14.22</v>
      </c>
      <c r="E6" s="15"/>
      <c r="F6" s="54">
        <f>Alapszakasz_mérkőzések!P21</f>
        <v>6.55</v>
      </c>
      <c r="G6" s="54">
        <f>Alapszakasz_mérkőzések!O8</f>
        <v>6.82</v>
      </c>
      <c r="H6" s="14">
        <f>SUM(E6:G6)</f>
        <v>13.370000000000001</v>
      </c>
      <c r="I6" s="14">
        <f>Alapszakasz_kereszttábla!O14</f>
        <v>29.869999999999997</v>
      </c>
      <c r="J6" s="12">
        <f>SUM(H6:I6,B6,C6,D6)</f>
        <v>70.039999999999992</v>
      </c>
      <c r="K6" s="63">
        <v>3</v>
      </c>
    </row>
    <row r="7" spans="1:11" ht="27.75" thickTop="1" thickBot="1" x14ac:dyDescent="0.45">
      <c r="A7" s="47" t="s">
        <v>166</v>
      </c>
      <c r="B7" s="61">
        <f>Rájátszás_mérkőzések!F10</f>
        <v>1.59</v>
      </c>
      <c r="C7" s="57">
        <f>Rájátszás_mérkőzések!G6</f>
        <v>9.2899999999999991</v>
      </c>
      <c r="D7" s="55">
        <f>Rájátszás_mérkőzések!F12</f>
        <v>8.9499999999999993</v>
      </c>
      <c r="E7" s="54">
        <f>Alapszakasz_mérkőzések!O21</f>
        <v>13.45</v>
      </c>
      <c r="F7" s="15"/>
      <c r="G7" s="54">
        <f>Alapszakasz_mérkőzések!P4</f>
        <v>14.46</v>
      </c>
      <c r="H7" s="14">
        <f t="shared" ref="H7:H8" si="1">SUM(E7:G7)</f>
        <v>27.91</v>
      </c>
      <c r="I7" s="14">
        <f>Alapszakasz_kereszttábla!O13</f>
        <v>19.175000000000001</v>
      </c>
      <c r="J7" s="12">
        <f>SUM(H7:I7,B7,C7,D7)</f>
        <v>66.915000000000006</v>
      </c>
      <c r="K7" s="63">
        <v>3</v>
      </c>
    </row>
    <row r="8" spans="1:11" ht="27.75" thickTop="1" thickBot="1" x14ac:dyDescent="0.45">
      <c r="A8" s="47" t="s">
        <v>70</v>
      </c>
      <c r="B8" s="62">
        <f>Rájátszás_mérkőzések!G4</f>
        <v>5.3</v>
      </c>
      <c r="C8" s="55">
        <f>Rájátszás_mérkőzések!F14</f>
        <v>15.79</v>
      </c>
      <c r="D8" s="56">
        <f>Rájátszás_mérkőzések!G8</f>
        <v>12.9</v>
      </c>
      <c r="E8" s="54">
        <f>Alapszakasz_mérkőzések!P8</f>
        <v>13.18</v>
      </c>
      <c r="F8" s="54">
        <f>Alapszakasz_mérkőzések!O4</f>
        <v>5.54</v>
      </c>
      <c r="G8" s="15"/>
      <c r="H8" s="14">
        <f t="shared" si="1"/>
        <v>18.72</v>
      </c>
      <c r="I8" s="14">
        <f>Alapszakasz_kereszttábla!O12</f>
        <v>16.204999999999998</v>
      </c>
      <c r="J8" s="12">
        <f>SUM(H8:I8,B8,C8,D8)</f>
        <v>68.914999999999992</v>
      </c>
      <c r="K8" s="63">
        <v>3</v>
      </c>
    </row>
    <row r="9" spans="1:11" ht="20.25" thickTop="1" x14ac:dyDescent="0.25">
      <c r="A9" s="14"/>
      <c r="B9" s="14"/>
      <c r="C9" s="14"/>
      <c r="D9" s="14"/>
      <c r="E9" s="14"/>
      <c r="F9" s="14"/>
      <c r="G9" s="14"/>
      <c r="H9" s="14">
        <f>SUM(H3:H8)</f>
        <v>120</v>
      </c>
      <c r="I9" s="14"/>
      <c r="J9" s="12">
        <f>SUM(J3:J8)</f>
        <v>426.27</v>
      </c>
    </row>
    <row r="10" spans="1:11" ht="19.5" x14ac:dyDescent="0.25">
      <c r="A10" s="14"/>
      <c r="B10" s="14"/>
      <c r="C10" s="14"/>
      <c r="D10" s="14"/>
      <c r="E10" s="14"/>
      <c r="F10" s="14"/>
      <c r="G10" s="14"/>
      <c r="H10" s="14">
        <f>SUM(H9)/6</f>
        <v>20</v>
      </c>
      <c r="I10" s="14"/>
      <c r="J10" s="12"/>
    </row>
    <row r="11" spans="1:11" ht="19.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2"/>
    </row>
    <row r="12" spans="1:11" ht="20.25" thickBot="1" x14ac:dyDescent="0.3">
      <c r="A12" s="11" t="s">
        <v>98</v>
      </c>
      <c r="B12" s="12"/>
      <c r="C12" s="12"/>
      <c r="D12" s="12"/>
      <c r="E12" s="12"/>
      <c r="F12" s="12"/>
      <c r="G12" s="12"/>
      <c r="H12" s="12" t="s">
        <v>76</v>
      </c>
      <c r="I12" s="12" t="s">
        <v>77</v>
      </c>
      <c r="J12" s="12"/>
    </row>
    <row r="13" spans="1:11" ht="21" thickTop="1" thickBot="1" x14ac:dyDescent="0.3">
      <c r="A13" s="13"/>
      <c r="B13" s="13" t="s">
        <v>177</v>
      </c>
      <c r="C13" s="13" t="s">
        <v>175</v>
      </c>
      <c r="D13" s="13" t="s">
        <v>173</v>
      </c>
      <c r="E13" s="13" t="s">
        <v>187</v>
      </c>
      <c r="F13" s="13" t="s">
        <v>182</v>
      </c>
      <c r="G13" s="13" t="s">
        <v>183</v>
      </c>
      <c r="H13" s="14" t="s">
        <v>75</v>
      </c>
      <c r="I13" s="14" t="s">
        <v>74</v>
      </c>
      <c r="J13" s="12" t="s">
        <v>11</v>
      </c>
      <c r="K13" s="29" t="s">
        <v>65</v>
      </c>
    </row>
    <row r="14" spans="1:11" ht="27.75" thickTop="1" thickBot="1" x14ac:dyDescent="0.45">
      <c r="A14" s="47" t="s">
        <v>84</v>
      </c>
      <c r="B14" s="49"/>
      <c r="C14" s="54">
        <f>Alapszakasz_mérkőzések!F17</f>
        <v>6.03</v>
      </c>
      <c r="D14" s="54">
        <f>Alapszakasz_mérkőzések!G20</f>
        <v>14.46</v>
      </c>
      <c r="E14" s="55">
        <f>Rájátszás_mérkőzések!O13</f>
        <v>18.54</v>
      </c>
      <c r="F14" s="56">
        <f>Rájátszás_mérkőzések!P10</f>
        <v>5.54</v>
      </c>
      <c r="G14" s="57">
        <f>Rájátszás_mérkőzések!O4</f>
        <v>8.3000000000000007</v>
      </c>
      <c r="H14" s="14">
        <f>SUM(B14:D14)</f>
        <v>20.490000000000002</v>
      </c>
      <c r="I14" s="14">
        <f>Alapszakasz_kereszttábla!O6</f>
        <v>13.845000000000001</v>
      </c>
      <c r="J14" s="12">
        <f>SUM(H14:I14,E14,F14,G14)</f>
        <v>66.715000000000003</v>
      </c>
      <c r="K14" s="63">
        <v>3</v>
      </c>
    </row>
    <row r="15" spans="1:11" ht="27.75" thickTop="1" thickBot="1" x14ac:dyDescent="0.45">
      <c r="A15" s="47" t="s">
        <v>164</v>
      </c>
      <c r="B15" s="58">
        <f>Alapszakasz_mérkőzések!G17</f>
        <v>13.97</v>
      </c>
      <c r="C15" s="15"/>
      <c r="D15" s="59">
        <f>Alapszakasz_mérkőzések!F8</f>
        <v>6.55</v>
      </c>
      <c r="E15" s="56">
        <f>Rájátszás_mérkőzések!O9</f>
        <v>13.71</v>
      </c>
      <c r="F15" s="57">
        <f>Rájátszás_mérkőzések!O6</f>
        <v>15.79</v>
      </c>
      <c r="G15" s="55">
        <f>Rájátszás_mérkőzések!P14</f>
        <v>6.03</v>
      </c>
      <c r="H15" s="14">
        <f t="shared" ref="H15" si="2">SUM(B15:D15)</f>
        <v>20.52</v>
      </c>
      <c r="I15" s="14">
        <f>Alapszakasz_kereszttábla!O4</f>
        <v>7.8149999999999995</v>
      </c>
      <c r="J15" s="12">
        <f t="shared" ref="J15" si="3">SUM(H15:I15,E15,F15,G15)</f>
        <v>63.865000000000002</v>
      </c>
      <c r="K15" s="63">
        <v>3</v>
      </c>
    </row>
    <row r="16" spans="1:11" ht="27.75" thickTop="1" thickBot="1" x14ac:dyDescent="0.45">
      <c r="A16" s="47" t="s">
        <v>169</v>
      </c>
      <c r="B16" s="58">
        <f>Alapszakasz_mérkőzések!F20</f>
        <v>5.54</v>
      </c>
      <c r="C16" s="59">
        <f>Alapszakasz_mérkőzések!G8</f>
        <v>13.45</v>
      </c>
      <c r="D16" s="15"/>
      <c r="E16" s="57">
        <f>Rájátszás_mérkőzések!P5</f>
        <v>13.97</v>
      </c>
      <c r="F16" s="55">
        <f>Rájátszás_mérkőzések!P12</f>
        <v>7.69</v>
      </c>
      <c r="G16" s="56">
        <f>Rájátszás_mérkőzések!O8</f>
        <v>5.78</v>
      </c>
      <c r="H16" s="14">
        <f>SUM(B16:D16)</f>
        <v>18.989999999999998</v>
      </c>
      <c r="I16" s="14">
        <f>Alapszakasz_kereszttábla!O2</f>
        <v>7.32</v>
      </c>
      <c r="J16" s="12">
        <f>SUM(H16:I16,E16,F16,G16)</f>
        <v>53.75</v>
      </c>
      <c r="K16" s="63">
        <v>3</v>
      </c>
    </row>
    <row r="17" spans="1:11" ht="27.75" thickTop="1" thickBot="1" x14ac:dyDescent="0.45">
      <c r="A17" s="47" t="s">
        <v>168</v>
      </c>
      <c r="B17" s="55">
        <f>Rájátszás_mérkőzések!P13</f>
        <v>1.46</v>
      </c>
      <c r="C17" s="56">
        <f>Rájátszás_mérkőzések!P9</f>
        <v>6.29</v>
      </c>
      <c r="D17" s="57">
        <f>Rájátszás_mérkőzések!O5</f>
        <v>6.03</v>
      </c>
      <c r="E17" s="15"/>
      <c r="F17" s="54">
        <f>Alapszakasz_mérkőzések!P22</f>
        <v>12.9</v>
      </c>
      <c r="G17" s="54">
        <f>Alapszakasz_mérkőzések!O6</f>
        <v>17.239999999999998</v>
      </c>
      <c r="H17" s="14">
        <f>SUM(E17:G17)</f>
        <v>30.14</v>
      </c>
      <c r="I17" s="14">
        <f>Alapszakasz_kereszttábla!O17</f>
        <v>5.875</v>
      </c>
      <c r="J17" s="12">
        <f t="shared" ref="J17:J19" si="4">SUM(H17:I17,B17,C17,D17)</f>
        <v>49.795000000000002</v>
      </c>
      <c r="K17" s="63">
        <v>3</v>
      </c>
    </row>
    <row r="18" spans="1:11" ht="27.75" thickTop="1" thickBot="1" x14ac:dyDescent="0.45">
      <c r="A18" s="47" t="s">
        <v>69</v>
      </c>
      <c r="B18" s="61">
        <f>Rájátszás_mérkőzések!O10</f>
        <v>14.46</v>
      </c>
      <c r="C18" s="57">
        <f>Rájátszás_mérkőzések!P6</f>
        <v>4.21</v>
      </c>
      <c r="D18" s="55">
        <f>Rájátszás_mérkőzések!O12</f>
        <v>12.31</v>
      </c>
      <c r="E18" s="54">
        <f>Alapszakasz_mérkőzések!O22</f>
        <v>7.1</v>
      </c>
      <c r="F18" s="15"/>
      <c r="G18" s="54">
        <f>Alapszakasz_mérkőzések!P9</f>
        <v>17.239999999999998</v>
      </c>
      <c r="H18" s="14">
        <f t="shared" ref="H18:H19" si="5">SUM(E18:G18)</f>
        <v>24.339999999999996</v>
      </c>
      <c r="I18" s="14">
        <f>Alapszakasz_kereszttábla!O15</f>
        <v>6.7649999999999997</v>
      </c>
      <c r="J18" s="12">
        <f t="shared" si="4"/>
        <v>62.085000000000001</v>
      </c>
      <c r="K18" s="63">
        <v>3</v>
      </c>
    </row>
    <row r="19" spans="1:11" ht="27.75" thickTop="1" thickBot="1" x14ac:dyDescent="0.45">
      <c r="A19" s="47" t="s">
        <v>167</v>
      </c>
      <c r="B19" s="62">
        <f>Rájátszás_mérkőzések!P4</f>
        <v>11.7</v>
      </c>
      <c r="C19" s="55">
        <f>Rájátszás_mérkőzések!O14</f>
        <v>13.97</v>
      </c>
      <c r="D19" s="56">
        <f>Rájátszás_mérkőzések!P8</f>
        <v>14.22</v>
      </c>
      <c r="E19" s="54">
        <f>Alapszakasz_mérkőzések!P6</f>
        <v>2.76</v>
      </c>
      <c r="F19" s="54">
        <f>Alapszakasz_mérkőzések!O9</f>
        <v>2.76</v>
      </c>
      <c r="G19" s="15"/>
      <c r="H19" s="14">
        <f t="shared" si="5"/>
        <v>5.52</v>
      </c>
      <c r="I19" s="14">
        <f>Alapszakasz_kereszttábla!O16</f>
        <v>12.11</v>
      </c>
      <c r="J19" s="12">
        <f t="shared" si="4"/>
        <v>57.519999999999996</v>
      </c>
      <c r="K19" s="63">
        <v>3</v>
      </c>
    </row>
    <row r="20" spans="1:11" ht="20.25" thickTop="1" x14ac:dyDescent="0.25">
      <c r="A20" s="12"/>
      <c r="B20" s="12"/>
      <c r="C20" s="12"/>
      <c r="D20" s="12"/>
      <c r="E20" s="12"/>
      <c r="F20" s="12"/>
      <c r="G20" s="12"/>
      <c r="H20" s="12">
        <f>SUM(H14:H19)</f>
        <v>119.99999999999999</v>
      </c>
      <c r="I20" s="12"/>
      <c r="J20" s="12">
        <f>SUM(J14:J19)</f>
        <v>353.72999999999996</v>
      </c>
    </row>
    <row r="21" spans="1:11" x14ac:dyDescent="0.25">
      <c r="H21" s="63">
        <f>SUM(H20)/6</f>
        <v>19.999999999999996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3" zoomScale="68" zoomScaleNormal="68" workbookViewId="0">
      <selection activeCell="N17" sqref="N17"/>
    </sheetView>
  </sheetViews>
  <sheetFormatPr defaultRowHeight="26.25" x14ac:dyDescent="0.4"/>
  <cols>
    <col min="1" max="1" width="8.7109375" style="23" bestFit="1" customWidth="1"/>
    <col min="2" max="2" width="29.28515625" style="23" bestFit="1" customWidth="1"/>
    <col min="3" max="3" width="19.85546875" style="23" bestFit="1" customWidth="1"/>
    <col min="4" max="4" width="19.28515625" style="23" bestFit="1" customWidth="1"/>
    <col min="5" max="7" width="9.140625" style="23"/>
    <col min="8" max="8" width="28.85546875" style="23" bestFit="1" customWidth="1"/>
    <col min="9" max="16384" width="9.140625" style="23"/>
  </cols>
  <sheetData>
    <row r="1" spans="1:4" x14ac:dyDescent="0.4">
      <c r="A1" s="22"/>
      <c r="B1" s="22" t="s">
        <v>97</v>
      </c>
      <c r="D1" s="23" t="s">
        <v>64</v>
      </c>
    </row>
    <row r="2" spans="1:4" ht="27" thickBot="1" x14ac:dyDescent="0.45">
      <c r="A2" s="22" t="s">
        <v>8</v>
      </c>
      <c r="B2" s="22" t="s">
        <v>9</v>
      </c>
      <c r="C2" s="22" t="s">
        <v>10</v>
      </c>
    </row>
    <row r="3" spans="1:4" ht="27.75" thickTop="1" thickBot="1" x14ac:dyDescent="0.45">
      <c r="A3" s="22">
        <v>1</v>
      </c>
      <c r="B3" s="101" t="s">
        <v>165</v>
      </c>
      <c r="C3" s="102">
        <f>Rájátszás_kereszttábla!J3</f>
        <v>99.655000000000001</v>
      </c>
    </row>
    <row r="4" spans="1:4" ht="27.75" thickTop="1" thickBot="1" x14ac:dyDescent="0.45">
      <c r="A4" s="22">
        <v>2</v>
      </c>
      <c r="B4" s="103" t="s">
        <v>68</v>
      </c>
      <c r="C4" s="104">
        <f>Rájátszás_kereszttábla!J6</f>
        <v>70.039999999999992</v>
      </c>
    </row>
    <row r="5" spans="1:4" ht="27.75" thickTop="1" thickBot="1" x14ac:dyDescent="0.45">
      <c r="A5" s="22">
        <v>3</v>
      </c>
      <c r="B5" s="105" t="s">
        <v>70</v>
      </c>
      <c r="C5" s="106">
        <f>Rájátszás_kereszttábla!J8</f>
        <v>68.914999999999992</v>
      </c>
    </row>
    <row r="6" spans="1:4" ht="27.75" thickTop="1" thickBot="1" x14ac:dyDescent="0.45">
      <c r="A6" s="22">
        <v>4</v>
      </c>
      <c r="B6" s="47" t="s">
        <v>166</v>
      </c>
      <c r="C6" s="53">
        <f>Rájátszás_kereszttábla!J7</f>
        <v>66.915000000000006</v>
      </c>
    </row>
    <row r="7" spans="1:4" ht="27.75" thickTop="1" thickBot="1" x14ac:dyDescent="0.45">
      <c r="A7" s="22">
        <v>5</v>
      </c>
      <c r="B7" s="47" t="s">
        <v>85</v>
      </c>
      <c r="C7" s="53">
        <f>Rájátszás_kereszttábla!J4</f>
        <v>66.555000000000007</v>
      </c>
    </row>
    <row r="8" spans="1:4" ht="27.75" thickTop="1" thickBot="1" x14ac:dyDescent="0.45">
      <c r="A8" s="22">
        <v>6</v>
      </c>
      <c r="B8" s="47" t="s">
        <v>86</v>
      </c>
      <c r="C8" s="53">
        <f>Rájátszás_kereszttábla!J5</f>
        <v>54.190000000000005</v>
      </c>
    </row>
    <row r="9" spans="1:4" ht="27" thickTop="1" x14ac:dyDescent="0.4">
      <c r="C9" s="24">
        <f>SUM(C3:C8)</f>
        <v>426.27</v>
      </c>
    </row>
    <row r="11" spans="1:4" x14ac:dyDescent="0.4">
      <c r="A11" s="22"/>
      <c r="B11" s="22" t="s">
        <v>98</v>
      </c>
    </row>
    <row r="12" spans="1:4" ht="27" thickBot="1" x14ac:dyDescent="0.45">
      <c r="A12" s="22" t="s">
        <v>8</v>
      </c>
      <c r="B12" s="22" t="s">
        <v>9</v>
      </c>
      <c r="C12" s="22" t="s">
        <v>10</v>
      </c>
    </row>
    <row r="13" spans="1:4" ht="27.75" thickTop="1" thickBot="1" x14ac:dyDescent="0.45">
      <c r="A13" s="22">
        <v>1</v>
      </c>
      <c r="B13" s="101" t="s">
        <v>84</v>
      </c>
      <c r="C13" s="102">
        <f>Rájátszás_kereszttábla!J14</f>
        <v>66.715000000000003</v>
      </c>
    </row>
    <row r="14" spans="1:4" ht="27.75" thickTop="1" thickBot="1" x14ac:dyDescent="0.45">
      <c r="A14" s="22">
        <v>2</v>
      </c>
      <c r="B14" s="103" t="s">
        <v>164</v>
      </c>
      <c r="C14" s="104">
        <f>Rájátszás_kereszttábla!J15</f>
        <v>63.865000000000002</v>
      </c>
    </row>
    <row r="15" spans="1:4" ht="27.75" thickTop="1" thickBot="1" x14ac:dyDescent="0.45">
      <c r="A15" s="22">
        <v>3</v>
      </c>
      <c r="B15" s="105" t="s">
        <v>69</v>
      </c>
      <c r="C15" s="106">
        <f>Rájátszás_kereszttábla!J18</f>
        <v>62.085000000000001</v>
      </c>
    </row>
    <row r="16" spans="1:4" ht="27.75" thickTop="1" thickBot="1" x14ac:dyDescent="0.45">
      <c r="A16" s="22">
        <v>4</v>
      </c>
      <c r="B16" s="47" t="s">
        <v>167</v>
      </c>
      <c r="C16" s="53">
        <f>Rájátszás_kereszttábla!J19</f>
        <v>57.519999999999996</v>
      </c>
    </row>
    <row r="17" spans="1:3" ht="27.75" thickTop="1" thickBot="1" x14ac:dyDescent="0.45">
      <c r="A17" s="22">
        <v>5</v>
      </c>
      <c r="B17" s="47" t="s">
        <v>169</v>
      </c>
      <c r="C17" s="53">
        <f>Rájátszás_kereszttábla!J16</f>
        <v>53.75</v>
      </c>
    </row>
    <row r="18" spans="1:3" ht="27.75" thickTop="1" thickBot="1" x14ac:dyDescent="0.45">
      <c r="A18" s="22">
        <v>6</v>
      </c>
      <c r="B18" s="47" t="s">
        <v>168</v>
      </c>
      <c r="C18" s="53">
        <f>Rájátszás_kereszttábla!J17</f>
        <v>49.795000000000002</v>
      </c>
    </row>
    <row r="19" spans="1:3" ht="27" thickTop="1" x14ac:dyDescent="0.4">
      <c r="C19" s="23">
        <f>SUM(C13:C18)</f>
        <v>353.73</v>
      </c>
    </row>
  </sheetData>
  <sortState ref="B13:C18">
    <sortCondition descending="1" ref="C13:C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Alapszakasz_mérkőzések</vt:lpstr>
      <vt:lpstr>Alapszakasz_kereszttábla</vt:lpstr>
      <vt:lpstr>Alapszakasz_aktuális_végeremény</vt:lpstr>
      <vt:lpstr>Csapatok</vt:lpstr>
      <vt:lpstr>Rájátszás_mérkőzések</vt:lpstr>
      <vt:lpstr>Rájátszás_kereszttábla</vt:lpstr>
      <vt:lpstr>Rájátszás_aktuális állás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 Zoltán</dc:creator>
  <cp:lastModifiedBy>Rapp Zoltán</cp:lastModifiedBy>
  <cp:lastPrinted>2019-12-12T08:46:32Z</cp:lastPrinted>
  <dcterms:created xsi:type="dcterms:W3CDTF">2016-11-28T11:53:13Z</dcterms:created>
  <dcterms:modified xsi:type="dcterms:W3CDTF">2021-02-14T11:56:45Z</dcterms:modified>
</cp:coreProperties>
</file>